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21" activeTab="0"/>
  </bookViews>
  <sheets>
    <sheet name="Шидл.ООШ" sheetId="1" r:id="rId1"/>
  </sheets>
  <definedNames/>
  <calcPr fullCalcOnLoad="1"/>
</workbook>
</file>

<file path=xl/sharedStrings.xml><?xml version="1.0" encoding="utf-8"?>
<sst xmlns="http://schemas.openxmlformats.org/spreadsheetml/2006/main" count="157" uniqueCount="135">
  <si>
    <t>Код</t>
  </si>
  <si>
    <t>Итого</t>
  </si>
  <si>
    <t>I кв.</t>
  </si>
  <si>
    <t>II кв.</t>
  </si>
  <si>
    <t>III кв.</t>
  </si>
  <si>
    <t>ВСЕГО:</t>
  </si>
  <si>
    <t>Заработная плата</t>
  </si>
  <si>
    <t>Прочие выплаты</t>
  </si>
  <si>
    <t>Услуги связи</t>
  </si>
  <si>
    <t>Коммунальные услуги</t>
  </si>
  <si>
    <t>Прочие расходы</t>
  </si>
  <si>
    <t>Земельный налог</t>
  </si>
  <si>
    <t>Транспортный налог</t>
  </si>
  <si>
    <t>Продукты питания</t>
  </si>
  <si>
    <t>Мягкий инвентарь</t>
  </si>
  <si>
    <t>Налог на имущество</t>
  </si>
  <si>
    <t>Статья расхода</t>
  </si>
  <si>
    <t>Дератизация</t>
  </si>
  <si>
    <t>Оплата труда и начисления  на выплаты по оплате труда</t>
  </si>
  <si>
    <t>Оплата труда</t>
  </si>
  <si>
    <t>Доп.ЭК</t>
  </si>
  <si>
    <t>IV кв.</t>
  </si>
  <si>
    <t>Компенсация на методлитературу педработникам</t>
  </si>
  <si>
    <t>0640000</t>
  </si>
  <si>
    <t>Компенсация на ком.услуги, на оплату газа</t>
  </si>
  <si>
    <t>7600200</t>
  </si>
  <si>
    <t>- на оплату электроэнергии</t>
  </si>
  <si>
    <t>7600300</t>
  </si>
  <si>
    <t>Начисления на выплаты по оплате труда</t>
  </si>
  <si>
    <t>Начисления на  оплату труда</t>
  </si>
  <si>
    <t>Оплата работ, услуг</t>
  </si>
  <si>
    <t>Оплата услуг связи</t>
  </si>
  <si>
    <t>2210000</t>
  </si>
  <si>
    <t>Оплата услуг Интернет-связи</t>
  </si>
  <si>
    <t>8310000</t>
  </si>
  <si>
    <t>Оплата отопления</t>
  </si>
  <si>
    <t>Оплата потребления газа</t>
  </si>
  <si>
    <t xml:space="preserve">Оплата электроэнергии </t>
  </si>
  <si>
    <t xml:space="preserve">Оплата водопотребления </t>
  </si>
  <si>
    <t>Оплата водоотведения</t>
  </si>
  <si>
    <t>Вывоз жидких бытовых отходов</t>
  </si>
  <si>
    <t>7200100</t>
  </si>
  <si>
    <t>7200200</t>
  </si>
  <si>
    <t>7200300</t>
  </si>
  <si>
    <t>7200401</t>
  </si>
  <si>
    <t>7200402</t>
  </si>
  <si>
    <t>7200500</t>
  </si>
  <si>
    <t>Работы, услуги по содержанию имущества</t>
  </si>
  <si>
    <t>Оплата тек.ремонта (обслуживание оргтехники)</t>
  </si>
  <si>
    <t>0202503</t>
  </si>
  <si>
    <t>Оплата тек.ремонта (обслуживание пожарной сигн.)</t>
  </si>
  <si>
    <t>0202504</t>
  </si>
  <si>
    <t>0202505</t>
  </si>
  <si>
    <t>Оплата тек.ремонта (поверка приборов метрология)</t>
  </si>
  <si>
    <t>Оплата тек.ремонта(обслуж-е ремонт автотранспорта)</t>
  </si>
  <si>
    <t>0202507</t>
  </si>
  <si>
    <t>Оплата текущего ремонта зданий</t>
  </si>
  <si>
    <t>0302500</t>
  </si>
  <si>
    <t>Оплата содержания помещения</t>
  </si>
  <si>
    <t>7100000</t>
  </si>
  <si>
    <t>Прочие ком.услуги (техобслуживание котельных и счетчиков)</t>
  </si>
  <si>
    <t>7700100</t>
  </si>
  <si>
    <t>8562500</t>
  </si>
  <si>
    <t>Вывоз твердых бытовых отходов</t>
  </si>
  <si>
    <t>8820000</t>
  </si>
  <si>
    <t>Прочие работы, услуги</t>
  </si>
  <si>
    <t>Прочие расходы (аттестация раб.мест)</t>
  </si>
  <si>
    <t>0402603</t>
  </si>
  <si>
    <t>Прочие расходы (страхование опасных объектов)</t>
  </si>
  <si>
    <t>0402604</t>
  </si>
  <si>
    <t>Прочие расходы (освидетельствование водителей)</t>
  </si>
  <si>
    <t>0402605</t>
  </si>
  <si>
    <t>0402606</t>
  </si>
  <si>
    <t>Прочие расходы (лицензирование)</t>
  </si>
  <si>
    <t>Прочие расходы (услуги по проведению анализов)</t>
  </si>
  <si>
    <t>0402610</t>
  </si>
  <si>
    <t>Прочие расходы (услуги по проведению медосмотров)</t>
  </si>
  <si>
    <t>0402612</t>
  </si>
  <si>
    <t>Оплата помещений, оплата сигнализации</t>
  </si>
  <si>
    <t>0422600</t>
  </si>
  <si>
    <t>Подписка на периодические издания</t>
  </si>
  <si>
    <t>0452600</t>
  </si>
  <si>
    <t>Противопожарные мероприятия</t>
  </si>
  <si>
    <t>0792600</t>
  </si>
  <si>
    <t>Страхование автотранспорта</t>
  </si>
  <si>
    <t>5100000</t>
  </si>
  <si>
    <t>Иформационные услуги</t>
  </si>
  <si>
    <t>8782600</t>
  </si>
  <si>
    <t>0409000</t>
  </si>
  <si>
    <t>0430000</t>
  </si>
  <si>
    <t>Мероприятия</t>
  </si>
  <si>
    <t>0479000</t>
  </si>
  <si>
    <t>0670000</t>
  </si>
  <si>
    <t>0680000</t>
  </si>
  <si>
    <t>Поступление нефинансовых активов</t>
  </si>
  <si>
    <t>Увеличение ст-ти основных средств</t>
  </si>
  <si>
    <t>Приобретение учебников</t>
  </si>
  <si>
    <t>0770000</t>
  </si>
  <si>
    <t>Наглядные пособия</t>
  </si>
  <si>
    <t>0770100</t>
  </si>
  <si>
    <t>Приобретение оборудования и предметов длит.пользования</t>
  </si>
  <si>
    <t>2410000</t>
  </si>
  <si>
    <t>Увеличение стоимости материальных запасов</t>
  </si>
  <si>
    <t>Медикаменты и перевязочные средства</t>
  </si>
  <si>
    <t>3100000</t>
  </si>
  <si>
    <t>3300000</t>
  </si>
  <si>
    <t>Прочие материалы (запчасти)</t>
  </si>
  <si>
    <t>3503401</t>
  </si>
  <si>
    <t>Прочие материалы (канцелярские товары)</t>
  </si>
  <si>
    <t>3503402</t>
  </si>
  <si>
    <t>Прочие материалы (хозяйственные материалы)</t>
  </si>
  <si>
    <t>3503403</t>
  </si>
  <si>
    <t>3503404</t>
  </si>
  <si>
    <t>Прочие материалы (моющие средства)</t>
  </si>
  <si>
    <t>0793400</t>
  </si>
  <si>
    <t>3200000</t>
  </si>
  <si>
    <t>Начальник управления образования                                                      С.П.Гунько</t>
  </si>
  <si>
    <t>Муниципальный бюджет</t>
  </si>
  <si>
    <t>Областные субвенции</t>
  </si>
  <si>
    <t>Всего</t>
  </si>
  <si>
    <t>Прочие расходы (обработка куллеров)</t>
  </si>
  <si>
    <t>0402600</t>
  </si>
  <si>
    <t>Курсовая переподготовка</t>
  </si>
  <si>
    <t>0450000</t>
  </si>
  <si>
    <t>Бюджет МБОУ Шидловская СОШ  на 2013 год</t>
  </si>
  <si>
    <t>оздоровление</t>
  </si>
  <si>
    <t>3400100</t>
  </si>
  <si>
    <t>3400300</t>
  </si>
  <si>
    <t>3400400</t>
  </si>
  <si>
    <t>синтетические масла</t>
  </si>
  <si>
    <t>Топливный газ</t>
  </si>
  <si>
    <t>Бензин</t>
  </si>
  <si>
    <t xml:space="preserve">классное руководство </t>
  </si>
  <si>
    <t>классное руководство ФБ</t>
  </si>
  <si>
    <t>пришкольный лагерь-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</si>
</sst>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00000"/>
    <numFmt numFmtId="183" formatCode="0.000"/>
    <numFmt numFmtId="184" formatCode="0.00000"/>
    <numFmt numFmtId="185" formatCode="0.0000"/>
    <numFmt numFmtId="186" formatCode="#,##0.0"/>
    <numFmt numFmtId="187" formatCode="#,##0.000"/>
  </numFmts>
  <fonts count="29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7" fillId="0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/>
    </xf>
    <xf numFmtId="0" fontId="3" fillId="0" borderId="23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6" fillId="0" borderId="24" xfId="0" applyFont="1" applyFill="1" applyBorder="1" applyAlignment="1">
      <alignment/>
    </xf>
    <xf numFmtId="1" fontId="8" fillId="0" borderId="11" xfId="0" applyNumberFormat="1" applyFont="1" applyFill="1" applyBorder="1" applyAlignment="1">
      <alignment vertical="top" wrapText="1"/>
    </xf>
    <xf numFmtId="0" fontId="9" fillId="0" borderId="2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1" fontId="6" fillId="0" borderId="24" xfId="0" applyNumberFormat="1" applyFont="1" applyFill="1" applyBorder="1" applyAlignment="1">
      <alignment/>
    </xf>
    <xf numFmtId="1" fontId="6" fillId="0" borderId="31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10" fillId="0" borderId="21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10" fillId="0" borderId="35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49" fontId="6" fillId="0" borderId="37" xfId="0" applyNumberFormat="1" applyFont="1" applyFill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top" wrapText="1"/>
    </xf>
    <xf numFmtId="49" fontId="6" fillId="0" borderId="39" xfId="0" applyNumberFormat="1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49" fontId="6" fillId="0" borderId="43" xfId="0" applyNumberFormat="1" applyFont="1" applyFill="1" applyBorder="1" applyAlignment="1">
      <alignment horizontal="center" vertical="top" wrapText="1"/>
    </xf>
    <xf numFmtId="49" fontId="6" fillId="0" borderId="44" xfId="0" applyNumberFormat="1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49" fontId="7" fillId="0" borderId="23" xfId="0" applyNumberFormat="1" applyFont="1" applyFill="1" applyBorder="1" applyAlignment="1">
      <alignment vertical="top" wrapText="1"/>
    </xf>
    <xf numFmtId="0" fontId="6" fillId="0" borderId="36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36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" fontId="6" fillId="0" borderId="47" xfId="0" applyNumberFormat="1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1" fontId="6" fillId="0" borderId="48" xfId="0" applyNumberFormat="1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49" fontId="6" fillId="0" borderId="36" xfId="0" applyNumberFormat="1" applyFont="1" applyFill="1" applyBorder="1" applyAlignment="1">
      <alignment horizontal="center" vertical="top" wrapText="1"/>
    </xf>
    <xf numFmtId="1" fontId="10" fillId="0" borderId="27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1" fontId="10" fillId="0" borderId="35" xfId="0" applyNumberFormat="1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1" fontId="6" fillId="0" borderId="36" xfId="0" applyNumberFormat="1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7" fillId="0" borderId="52" xfId="0" applyFont="1" applyFill="1" applyBorder="1" applyAlignment="1">
      <alignment horizontal="right" vertical="top" wrapText="1"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51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7" fillId="0" borderId="34" xfId="0" applyFont="1" applyFill="1" applyBorder="1" applyAlignment="1">
      <alignment horizontal="right" vertical="top" wrapText="1"/>
    </xf>
    <xf numFmtId="0" fontId="3" fillId="0" borderId="49" xfId="0" applyFont="1" applyFill="1" applyBorder="1" applyAlignment="1">
      <alignment horizontal="right" vertical="top" wrapText="1"/>
    </xf>
    <xf numFmtId="0" fontId="3" fillId="0" borderId="34" xfId="0" applyFont="1" applyFill="1" applyBorder="1" applyAlignment="1">
      <alignment horizontal="right" vertical="top" wrapText="1"/>
    </xf>
    <xf numFmtId="1" fontId="6" fillId="0" borderId="0" xfId="0" applyNumberFormat="1" applyFont="1" applyFill="1" applyAlignment="1" applyProtection="1">
      <alignment/>
      <protection/>
    </xf>
    <xf numFmtId="1" fontId="6" fillId="0" borderId="48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7" fillId="0" borderId="54" xfId="0" applyFont="1" applyFill="1" applyBorder="1" applyAlignment="1">
      <alignment horizontal="right" vertical="top" wrapText="1"/>
    </xf>
    <xf numFmtId="0" fontId="7" fillId="0" borderId="55" xfId="0" applyFont="1" applyFill="1" applyBorder="1" applyAlignment="1">
      <alignment horizontal="right" vertical="top" wrapText="1"/>
    </xf>
    <xf numFmtId="2" fontId="6" fillId="0" borderId="47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2" fontId="6" fillId="0" borderId="48" xfId="0" applyNumberFormat="1" applyFont="1" applyFill="1" applyBorder="1" applyAlignment="1">
      <alignment/>
    </xf>
    <xf numFmtId="2" fontId="3" fillId="0" borderId="49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183" fontId="3" fillId="0" borderId="49" xfId="0" applyNumberFormat="1" applyFont="1" applyFill="1" applyBorder="1" applyAlignment="1">
      <alignment/>
    </xf>
    <xf numFmtId="183" fontId="10" fillId="0" borderId="27" xfId="0" applyNumberFormat="1" applyFont="1" applyFill="1" applyBorder="1" applyAlignment="1">
      <alignment/>
    </xf>
    <xf numFmtId="183" fontId="10" fillId="0" borderId="11" xfId="0" applyNumberFormat="1" applyFont="1" applyFill="1" applyBorder="1" applyAlignment="1">
      <alignment/>
    </xf>
    <xf numFmtId="183" fontId="10" fillId="0" borderId="12" xfId="0" applyNumberFormat="1" applyFont="1" applyFill="1" applyBorder="1" applyAlignment="1">
      <alignment/>
    </xf>
    <xf numFmtId="183" fontId="6" fillId="0" borderId="48" xfId="0" applyNumberFormat="1" applyFont="1" applyFill="1" applyBorder="1" applyAlignment="1">
      <alignment/>
    </xf>
    <xf numFmtId="183" fontId="6" fillId="0" borderId="47" xfId="0" applyNumberFormat="1" applyFont="1" applyFill="1" applyBorder="1" applyAlignment="1">
      <alignment/>
    </xf>
    <xf numFmtId="183" fontId="6" fillId="0" borderId="24" xfId="0" applyNumberFormat="1" applyFont="1" applyFill="1" applyBorder="1" applyAlignment="1">
      <alignment/>
    </xf>
    <xf numFmtId="183" fontId="6" fillId="0" borderId="31" xfId="0" applyNumberFormat="1" applyFont="1" applyFill="1" applyBorder="1" applyAlignment="1">
      <alignment/>
    </xf>
    <xf numFmtId="183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center" vertical="top" wrapText="1"/>
    </xf>
    <xf numFmtId="0" fontId="8" fillId="0" borderId="62" xfId="0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66" xfId="0" applyFont="1" applyFill="1" applyBorder="1" applyAlignment="1">
      <alignment horizontal="center" vertical="top" wrapText="1"/>
    </xf>
    <xf numFmtId="0" fontId="4" fillId="0" borderId="67" xfId="0" applyFont="1" applyFill="1" applyBorder="1" applyAlignment="1">
      <alignment horizontal="center" vertical="top" wrapText="1"/>
    </xf>
    <xf numFmtId="0" fontId="8" fillId="0" borderId="68" xfId="0" applyFont="1" applyFill="1" applyBorder="1" applyAlignment="1">
      <alignment horizontal="center" vertical="top" wrapText="1"/>
    </xf>
    <xf numFmtId="0" fontId="8" fillId="0" borderId="6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5" fillId="0" borderId="7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PageLayoutView="0" workbookViewId="0" topLeftCell="A1">
      <pane xSplit="3" ySplit="3" topLeftCell="D13" activePane="bottomRight" state="frozen"/>
      <selection pane="topLeft" activeCell="D2" sqref="D1:D16384"/>
      <selection pane="topRight" activeCell="D2" sqref="D1:D16384"/>
      <selection pane="bottomLeft" activeCell="D2" sqref="D1:D16384"/>
      <selection pane="bottomRight" activeCell="N41" sqref="N41"/>
    </sheetView>
  </sheetViews>
  <sheetFormatPr defaultColWidth="9.140625" defaultRowHeight="12.75"/>
  <cols>
    <col min="1" max="1" width="45.57421875" style="1" customWidth="1"/>
    <col min="2" max="2" width="4.57421875" style="1" customWidth="1"/>
    <col min="3" max="3" width="7.57421875" style="1" customWidth="1"/>
    <col min="4" max="4" width="10.140625" style="1" customWidth="1"/>
    <col min="5" max="5" width="6.00390625" style="1" customWidth="1"/>
    <col min="6" max="6" width="6.28125" style="1" customWidth="1"/>
    <col min="7" max="7" width="6.140625" style="1" customWidth="1"/>
    <col min="8" max="8" width="6.00390625" style="1" customWidth="1"/>
    <col min="9" max="9" width="5.8515625" style="1" customWidth="1"/>
    <col min="10" max="10" width="10.140625" style="1" customWidth="1"/>
    <col min="11" max="11" width="6.28125" style="1" customWidth="1"/>
    <col min="12" max="12" width="6.140625" style="1" customWidth="1"/>
    <col min="13" max="13" width="7.421875" style="1" customWidth="1"/>
    <col min="14" max="14" width="6.8515625" style="1" customWidth="1"/>
    <col min="15" max="15" width="6.140625" style="1" customWidth="1"/>
    <col min="16" max="16" width="6.28125" style="1" customWidth="1"/>
    <col min="17" max="17" width="6.140625" style="1" customWidth="1"/>
    <col min="18" max="18" width="7.421875" style="1" customWidth="1"/>
    <col min="19" max="19" width="6.8515625" style="1" customWidth="1"/>
    <col min="20" max="20" width="6.140625" style="1" customWidth="1"/>
    <col min="21" max="21" width="6.28125" style="1" customWidth="1"/>
    <col min="22" max="22" width="6.140625" style="1" customWidth="1"/>
    <col min="23" max="23" width="7.421875" style="1" customWidth="1"/>
    <col min="24" max="24" width="6.8515625" style="1" customWidth="1"/>
    <col min="25" max="25" width="6.140625" style="1" customWidth="1"/>
    <col min="26" max="26" width="6.28125" style="1" customWidth="1"/>
    <col min="27" max="27" width="6.140625" style="1" customWidth="1"/>
    <col min="28" max="28" width="7.421875" style="1" customWidth="1"/>
    <col min="29" max="29" width="6.8515625" style="1" customWidth="1"/>
    <col min="30" max="16384" width="9.140625" style="1" customWidth="1"/>
  </cols>
  <sheetData>
    <row r="1" spans="1:29" ht="20.25" customHeight="1" thickBot="1">
      <c r="A1" s="176" t="s">
        <v>124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15.75" customHeight="1" thickBot="1">
      <c r="A2" s="168" t="s">
        <v>16</v>
      </c>
      <c r="B2" s="170" t="s">
        <v>0</v>
      </c>
      <c r="C2" s="161" t="s">
        <v>20</v>
      </c>
      <c r="D2" s="173" t="s">
        <v>119</v>
      </c>
      <c r="E2" s="163" t="s">
        <v>1</v>
      </c>
      <c r="F2" s="160" t="s">
        <v>117</v>
      </c>
      <c r="G2" s="172"/>
      <c r="H2" s="172"/>
      <c r="I2" s="172"/>
      <c r="J2" s="165" t="s">
        <v>1</v>
      </c>
      <c r="K2" s="172" t="s">
        <v>118</v>
      </c>
      <c r="L2" s="172"/>
      <c r="M2" s="172"/>
      <c r="N2" s="175"/>
      <c r="O2" s="165" t="s">
        <v>1</v>
      </c>
      <c r="P2" s="172" t="s">
        <v>133</v>
      </c>
      <c r="Q2" s="172"/>
      <c r="R2" s="172"/>
      <c r="S2" s="175"/>
      <c r="T2" s="165" t="s">
        <v>1</v>
      </c>
      <c r="U2" s="172" t="s">
        <v>132</v>
      </c>
      <c r="V2" s="172"/>
      <c r="W2" s="172"/>
      <c r="X2" s="175"/>
      <c r="Y2" s="165" t="s">
        <v>1</v>
      </c>
      <c r="Z2" s="172" t="s">
        <v>134</v>
      </c>
      <c r="AA2" s="172"/>
      <c r="AB2" s="172"/>
      <c r="AC2" s="175"/>
    </row>
    <row r="3" spans="1:31" ht="15.75" customHeight="1" thickBot="1">
      <c r="A3" s="169"/>
      <c r="B3" s="171"/>
      <c r="C3" s="162"/>
      <c r="D3" s="174"/>
      <c r="E3" s="164"/>
      <c r="F3" s="31" t="s">
        <v>2</v>
      </c>
      <c r="G3" s="31" t="s">
        <v>3</v>
      </c>
      <c r="H3" s="31" t="s">
        <v>4</v>
      </c>
      <c r="I3" s="112" t="s">
        <v>21</v>
      </c>
      <c r="J3" s="166"/>
      <c r="K3" s="32" t="s">
        <v>2</v>
      </c>
      <c r="L3" s="31" t="s">
        <v>3</v>
      </c>
      <c r="M3" s="31" t="s">
        <v>4</v>
      </c>
      <c r="N3" s="30" t="s">
        <v>21</v>
      </c>
      <c r="O3" s="166"/>
      <c r="P3" s="32" t="s">
        <v>2</v>
      </c>
      <c r="Q3" s="31" t="s">
        <v>3</v>
      </c>
      <c r="R3" s="31" t="s">
        <v>4</v>
      </c>
      <c r="S3" s="30" t="s">
        <v>21</v>
      </c>
      <c r="T3" s="166"/>
      <c r="U3" s="32" t="s">
        <v>2</v>
      </c>
      <c r="V3" s="31" t="s">
        <v>3</v>
      </c>
      <c r="W3" s="31" t="s">
        <v>4</v>
      </c>
      <c r="X3" s="30" t="s">
        <v>21</v>
      </c>
      <c r="Y3" s="166"/>
      <c r="Z3" s="32" t="s">
        <v>2</v>
      </c>
      <c r="AA3" s="31" t="s">
        <v>3</v>
      </c>
      <c r="AB3" s="31" t="s">
        <v>4</v>
      </c>
      <c r="AC3" s="30" t="s">
        <v>21</v>
      </c>
      <c r="AD3" s="1">
        <v>2014</v>
      </c>
      <c r="AE3" s="1">
        <v>2015</v>
      </c>
    </row>
    <row r="4" spans="1:31" ht="16.5" customHeight="1" thickBot="1">
      <c r="A4" s="10" t="s">
        <v>5</v>
      </c>
      <c r="B4" s="6">
        <v>200</v>
      </c>
      <c r="C4" s="63"/>
      <c r="D4" s="159">
        <f>SUM(D5+D15+D50+D56)</f>
        <v>5105.349</v>
      </c>
      <c r="E4" s="85">
        <f>SUM(F4:I4)</f>
        <v>1282</v>
      </c>
      <c r="F4" s="87">
        <f>F5+F15+F50+F56</f>
        <v>483</v>
      </c>
      <c r="G4" s="4">
        <f>G5+G15+G50+G56</f>
        <v>303</v>
      </c>
      <c r="H4" s="4">
        <f>H5+H15+H50+H56</f>
        <v>149</v>
      </c>
      <c r="I4" s="86">
        <f>I5+I15+I50+I56</f>
        <v>347</v>
      </c>
      <c r="J4" s="85">
        <f>SUM(K4:N4)</f>
        <v>3727.349</v>
      </c>
      <c r="K4" s="87">
        <f>K5+K15+K50+K56</f>
        <v>721.8</v>
      </c>
      <c r="L4" s="4">
        <f>L5+L15+L50+L56</f>
        <v>1068.8</v>
      </c>
      <c r="M4" s="4">
        <f>M5+M15+M50+M56</f>
        <v>803.1</v>
      </c>
      <c r="N4" s="5">
        <f>N5+N15+N50+N56</f>
        <v>1133.6490000000001</v>
      </c>
      <c r="O4" s="85">
        <f aca="true" t="shared" si="0" ref="O4:O11">SUM(P4:S4)</f>
        <v>53.599999999999994</v>
      </c>
      <c r="P4" s="87">
        <f>P5+P15+P50+P56</f>
        <v>8.984</v>
      </c>
      <c r="Q4" s="4">
        <f>Q5+Q15+Q50+Q56</f>
        <v>22.395</v>
      </c>
      <c r="R4" s="4">
        <f>R5+R15+R50+R56</f>
        <v>3.25</v>
      </c>
      <c r="S4" s="5">
        <f>S5+S15+S50+S56</f>
        <v>18.971</v>
      </c>
      <c r="T4" s="85">
        <f aca="true" t="shared" si="1" ref="T4:T11">SUM(U4:X4)</f>
        <v>8.4</v>
      </c>
      <c r="U4" s="87">
        <f>U5+U15+U50+U56</f>
        <v>1.4500000000000002</v>
      </c>
      <c r="V4" s="4">
        <f>V5+V15+V50+V56</f>
        <v>3.4000000000000004</v>
      </c>
      <c r="W4" s="4">
        <f>W5+W15+W50+W56</f>
        <v>0.75</v>
      </c>
      <c r="X4" s="5">
        <f>X5+X15+X50+X56</f>
        <v>2.8000000000000003</v>
      </c>
      <c r="Y4" s="85">
        <f aca="true" t="shared" si="2" ref="Y4:Y11">SUM(Z4:AC4)</f>
        <v>34</v>
      </c>
      <c r="Z4" s="87">
        <f>Z5+Z15+Z50+Z56</f>
        <v>0</v>
      </c>
      <c r="AA4" s="4">
        <f>AA5+AA15+AA50+AA56</f>
        <v>17</v>
      </c>
      <c r="AB4" s="4">
        <f>AB5+AB15+AB50+AB56</f>
        <v>17</v>
      </c>
      <c r="AC4" s="5">
        <f>AC5+AC15+AC50+AC56</f>
        <v>0</v>
      </c>
      <c r="AD4" s="135">
        <f>SUM(AD15+AD50+AD56)</f>
        <v>1274</v>
      </c>
      <c r="AE4" s="135">
        <f>SUM(AE15+AE50+AE56)</f>
        <v>1425</v>
      </c>
    </row>
    <row r="5" spans="1:31" ht="16.5" customHeight="1" thickBot="1">
      <c r="A5" s="3" t="s">
        <v>18</v>
      </c>
      <c r="B5" s="28">
        <v>210</v>
      </c>
      <c r="C5" s="62"/>
      <c r="D5" s="159">
        <f>SUM(D6+D8+D13)</f>
        <v>3665.749</v>
      </c>
      <c r="E5" s="85">
        <f>SUM(F5:I5)</f>
        <v>0</v>
      </c>
      <c r="F5" s="67">
        <f>F6+F8+F13</f>
        <v>0</v>
      </c>
      <c r="G5" s="43">
        <f>G6+G8+G13</f>
        <v>0</v>
      </c>
      <c r="H5" s="43">
        <f>H6+H8+H13</f>
        <v>0</v>
      </c>
      <c r="I5" s="66">
        <f>I6+I8+I13</f>
        <v>0</v>
      </c>
      <c r="J5" s="85">
        <f>SUM(K5:N5)</f>
        <v>3603.749</v>
      </c>
      <c r="K5" s="67">
        <f>K6+K8+K13</f>
        <v>692</v>
      </c>
      <c r="L5" s="43">
        <f>L6+L8+L13</f>
        <v>1011</v>
      </c>
      <c r="M5" s="43">
        <f>M6+M8+M13</f>
        <v>792</v>
      </c>
      <c r="N5" s="44">
        <f>N6+N8+N13</f>
        <v>1108.749</v>
      </c>
      <c r="O5" s="85">
        <f t="shared" si="0"/>
        <v>53.599999999999994</v>
      </c>
      <c r="P5" s="67">
        <f>P6+P8+P13</f>
        <v>8.984</v>
      </c>
      <c r="Q5" s="43">
        <f>Q6+Q8+Q13</f>
        <v>22.395</v>
      </c>
      <c r="R5" s="43">
        <f>R6+R8+R13</f>
        <v>3.25</v>
      </c>
      <c r="S5" s="44">
        <f>S6+S8+S13</f>
        <v>18.971</v>
      </c>
      <c r="T5" s="85">
        <f t="shared" si="1"/>
        <v>8.4</v>
      </c>
      <c r="U5" s="67">
        <f>U6+U8+U13</f>
        <v>1.4500000000000002</v>
      </c>
      <c r="V5" s="43">
        <f>V6+V8+V13</f>
        <v>3.4000000000000004</v>
      </c>
      <c r="W5" s="43">
        <f>W6+W8+W13</f>
        <v>0.75</v>
      </c>
      <c r="X5" s="44">
        <f>X6+X8+X13</f>
        <v>2.8000000000000003</v>
      </c>
      <c r="Y5" s="85">
        <f t="shared" si="2"/>
        <v>0</v>
      </c>
      <c r="Z5" s="67">
        <f>Z6+Z8+Z13</f>
        <v>0</v>
      </c>
      <c r="AA5" s="43">
        <f>AA6+AA8+AA13</f>
        <v>0</v>
      </c>
      <c r="AB5" s="43">
        <f>AB6+AB8+AB13</f>
        <v>0</v>
      </c>
      <c r="AC5" s="44">
        <f>AC6+AC8+AC13</f>
        <v>0</v>
      </c>
      <c r="AD5" s="135">
        <f aca="true" t="shared" si="3" ref="AD5:AD68">E5</f>
        <v>0</v>
      </c>
      <c r="AE5" s="138">
        <f aca="true" t="shared" si="4" ref="AE5:AE68">AD5</f>
        <v>0</v>
      </c>
    </row>
    <row r="6" spans="1:31" ht="15" customHeight="1" thickBot="1">
      <c r="A6" s="3" t="s">
        <v>6</v>
      </c>
      <c r="B6" s="9">
        <v>211</v>
      </c>
      <c r="C6" s="64"/>
      <c r="D6" s="159">
        <f>SUM(D7)</f>
        <v>2804.7</v>
      </c>
      <c r="E6" s="85">
        <f>SUM(F6:I6)</f>
        <v>0</v>
      </c>
      <c r="F6" s="67">
        <f>SUM(F7)</f>
        <v>0</v>
      </c>
      <c r="G6" s="43">
        <f>SUM(G7)</f>
        <v>0</v>
      </c>
      <c r="H6" s="43">
        <f>SUM(H7)</f>
        <v>0</v>
      </c>
      <c r="I6" s="66">
        <f>SUM(I7)</f>
        <v>0</v>
      </c>
      <c r="J6" s="85">
        <f>SUM(K6:N6)</f>
        <v>2757</v>
      </c>
      <c r="K6" s="67">
        <f>SUM(K7)</f>
        <v>555</v>
      </c>
      <c r="L6" s="43">
        <f>SUM(L7)</f>
        <v>781</v>
      </c>
      <c r="M6" s="43">
        <f>SUM(M7)</f>
        <v>605</v>
      </c>
      <c r="N6" s="43">
        <f>SUM(N7)</f>
        <v>816</v>
      </c>
      <c r="O6" s="85">
        <f t="shared" si="0"/>
        <v>41.2</v>
      </c>
      <c r="P6" s="67">
        <f>SUM(P7)</f>
        <v>6.9</v>
      </c>
      <c r="Q6" s="43">
        <f>SUM(Q7)</f>
        <v>17.2</v>
      </c>
      <c r="R6" s="43">
        <f>SUM(R7)</f>
        <v>2.5</v>
      </c>
      <c r="S6" s="43">
        <f>SUM(S7)</f>
        <v>14.6</v>
      </c>
      <c r="T6" s="85">
        <f t="shared" si="1"/>
        <v>6.5</v>
      </c>
      <c r="U6" s="67">
        <f>SUM(U7)</f>
        <v>1.1</v>
      </c>
      <c r="V6" s="43">
        <f>SUM(V7)</f>
        <v>2.6</v>
      </c>
      <c r="W6" s="43">
        <f>SUM(W7)</f>
        <v>0.6</v>
      </c>
      <c r="X6" s="43">
        <f>SUM(X7)</f>
        <v>2.2</v>
      </c>
      <c r="Y6" s="85">
        <f t="shared" si="2"/>
        <v>0</v>
      </c>
      <c r="Z6" s="67">
        <f>SUM(Z7)</f>
        <v>0</v>
      </c>
      <c r="AA6" s="43">
        <f>SUM(AA7)</f>
        <v>0</v>
      </c>
      <c r="AB6" s="43">
        <f>SUM(AB7)</f>
        <v>0</v>
      </c>
      <c r="AC6" s="43">
        <f>SUM(AC7)</f>
        <v>0</v>
      </c>
      <c r="AD6" s="135">
        <f t="shared" si="3"/>
        <v>0</v>
      </c>
      <c r="AE6" s="138">
        <f t="shared" si="4"/>
        <v>0</v>
      </c>
    </row>
    <row r="7" spans="1:31" ht="15" customHeight="1" thickBot="1">
      <c r="A7" s="26" t="s">
        <v>19</v>
      </c>
      <c r="B7" s="29"/>
      <c r="C7" s="92">
        <v>1100000</v>
      </c>
      <c r="D7" s="132">
        <f>SUM(E7+J7+O7+T7+Y7)</f>
        <v>2804.7</v>
      </c>
      <c r="E7" s="83">
        <f>SUM(F7:I7)</f>
        <v>0</v>
      </c>
      <c r="F7" s="91"/>
      <c r="G7" s="27"/>
      <c r="H7" s="27"/>
      <c r="I7" s="90"/>
      <c r="J7" s="83">
        <f>SUM(K7:N7)</f>
        <v>2757</v>
      </c>
      <c r="K7" s="91">
        <v>555</v>
      </c>
      <c r="L7" s="27">
        <v>781</v>
      </c>
      <c r="M7" s="27">
        <v>605</v>
      </c>
      <c r="N7" s="57">
        <v>816</v>
      </c>
      <c r="O7" s="83">
        <f t="shared" si="0"/>
        <v>41.2</v>
      </c>
      <c r="P7" s="91">
        <v>6.9</v>
      </c>
      <c r="Q7" s="27">
        <v>17.2</v>
      </c>
      <c r="R7" s="27">
        <v>2.5</v>
      </c>
      <c r="S7" s="57">
        <v>14.6</v>
      </c>
      <c r="T7" s="83">
        <f t="shared" si="1"/>
        <v>6.5</v>
      </c>
      <c r="U7" s="91">
        <v>1.1</v>
      </c>
      <c r="V7" s="27">
        <v>2.6</v>
      </c>
      <c r="W7" s="27">
        <v>0.6</v>
      </c>
      <c r="X7" s="57">
        <v>2.2</v>
      </c>
      <c r="Y7" s="83">
        <f t="shared" si="2"/>
        <v>0</v>
      </c>
      <c r="Z7" s="91"/>
      <c r="AA7" s="27"/>
      <c r="AB7" s="27"/>
      <c r="AC7" s="57"/>
      <c r="AD7" s="135">
        <f t="shared" si="3"/>
        <v>0</v>
      </c>
      <c r="AE7" s="138">
        <f t="shared" si="4"/>
        <v>0</v>
      </c>
    </row>
    <row r="8" spans="1:31" ht="14.25" customHeight="1" thickBot="1">
      <c r="A8" s="3" t="s">
        <v>7</v>
      </c>
      <c r="B8" s="9">
        <v>212</v>
      </c>
      <c r="C8" s="20"/>
      <c r="D8" s="134">
        <f>SUM(D9:D12)</f>
        <v>13.749</v>
      </c>
      <c r="E8" s="85">
        <f aca="true" t="shared" si="5" ref="E8:E55">SUM(F8:I8)</f>
        <v>0</v>
      </c>
      <c r="F8" s="67">
        <f>SUM(F9:F11)</f>
        <v>0</v>
      </c>
      <c r="G8" s="43">
        <f>SUM(G9:G11)</f>
        <v>0</v>
      </c>
      <c r="H8" s="43">
        <f>SUM(H9:H11)</f>
        <v>0</v>
      </c>
      <c r="I8" s="66">
        <f>SUM(I9:I11)</f>
        <v>0</v>
      </c>
      <c r="J8" s="85">
        <f aca="true" t="shared" si="6" ref="J8:J55">SUM(K8:N8)</f>
        <v>13.749</v>
      </c>
      <c r="K8" s="67">
        <f>SUM(K9:K11)</f>
        <v>4</v>
      </c>
      <c r="L8" s="43">
        <f>SUM(L9:L11)</f>
        <v>4</v>
      </c>
      <c r="M8" s="43">
        <f>SUM(M9:M11)</f>
        <v>3</v>
      </c>
      <c r="N8" s="44">
        <f>SUM(N9:N11)</f>
        <v>2.749</v>
      </c>
      <c r="O8" s="85">
        <f t="shared" si="0"/>
        <v>0</v>
      </c>
      <c r="P8" s="67">
        <f>SUM(P9:P11)</f>
        <v>0</v>
      </c>
      <c r="Q8" s="43">
        <f>SUM(Q9:Q11)</f>
        <v>0</v>
      </c>
      <c r="R8" s="43">
        <f>SUM(R9:R11)</f>
        <v>0</v>
      </c>
      <c r="S8" s="44">
        <f>SUM(S9:S11)</f>
        <v>0</v>
      </c>
      <c r="T8" s="85">
        <f t="shared" si="1"/>
        <v>0</v>
      </c>
      <c r="U8" s="67">
        <f>SUM(U9:U11)</f>
        <v>0</v>
      </c>
      <c r="V8" s="43">
        <f>SUM(V9:V11)</f>
        <v>0</v>
      </c>
      <c r="W8" s="43">
        <f>SUM(W9:W11)</f>
        <v>0</v>
      </c>
      <c r="X8" s="44">
        <f>SUM(X9:X11)</f>
        <v>0</v>
      </c>
      <c r="Y8" s="85">
        <f t="shared" si="2"/>
        <v>0</v>
      </c>
      <c r="Z8" s="67">
        <f>SUM(Z9:Z11)</f>
        <v>0</v>
      </c>
      <c r="AA8" s="43">
        <f>SUM(AA9:AA11)</f>
        <v>0</v>
      </c>
      <c r="AB8" s="43">
        <f>SUM(AB9:AB11)</f>
        <v>0</v>
      </c>
      <c r="AC8" s="44">
        <f>SUM(AC9:AC11)</f>
        <v>0</v>
      </c>
      <c r="AD8" s="135">
        <f t="shared" si="3"/>
        <v>0</v>
      </c>
      <c r="AE8" s="138">
        <f t="shared" si="4"/>
        <v>0</v>
      </c>
    </row>
    <row r="9" spans="1:31" ht="15" customHeight="1">
      <c r="A9" s="18" t="s">
        <v>22</v>
      </c>
      <c r="B9" s="19"/>
      <c r="C9" s="74" t="s">
        <v>23</v>
      </c>
      <c r="D9" s="141">
        <f>SUM(E9+J9+O9+T9+Y9)</f>
        <v>13.749</v>
      </c>
      <c r="E9" s="101">
        <f t="shared" si="5"/>
        <v>0</v>
      </c>
      <c r="F9" s="76"/>
      <c r="G9" s="37"/>
      <c r="H9" s="37"/>
      <c r="I9" s="113"/>
      <c r="J9" s="101">
        <f t="shared" si="6"/>
        <v>13.749</v>
      </c>
      <c r="K9" s="76">
        <v>4</v>
      </c>
      <c r="L9" s="37">
        <v>4</v>
      </c>
      <c r="M9" s="37">
        <v>3</v>
      </c>
      <c r="N9" s="38">
        <v>2.749</v>
      </c>
      <c r="O9" s="101">
        <f t="shared" si="0"/>
        <v>0</v>
      </c>
      <c r="P9" s="76"/>
      <c r="Q9" s="37"/>
      <c r="R9" s="37"/>
      <c r="S9" s="38"/>
      <c r="T9" s="101">
        <f t="shared" si="1"/>
        <v>0</v>
      </c>
      <c r="U9" s="76"/>
      <c r="V9" s="37"/>
      <c r="W9" s="37"/>
      <c r="X9" s="38"/>
      <c r="Y9" s="101">
        <f t="shared" si="2"/>
        <v>0</v>
      </c>
      <c r="Z9" s="76"/>
      <c r="AA9" s="37"/>
      <c r="AB9" s="37"/>
      <c r="AC9" s="38"/>
      <c r="AD9" s="135"/>
      <c r="AE9" s="138">
        <f t="shared" si="4"/>
        <v>0</v>
      </c>
    </row>
    <row r="10" spans="1:31" ht="16.5" customHeight="1">
      <c r="A10" s="11" t="s">
        <v>24</v>
      </c>
      <c r="B10" s="8"/>
      <c r="C10" s="69" t="s">
        <v>25</v>
      </c>
      <c r="D10" s="123">
        <f aca="true" t="shared" si="7" ref="D10:D55">SUM(E10+J10+O10+T10+Y10)</f>
        <v>0</v>
      </c>
      <c r="E10" s="101">
        <f t="shared" si="5"/>
        <v>0</v>
      </c>
      <c r="F10" s="72"/>
      <c r="G10" s="39"/>
      <c r="H10" s="39"/>
      <c r="I10" s="115"/>
      <c r="J10" s="101">
        <f t="shared" si="6"/>
        <v>0</v>
      </c>
      <c r="K10" s="72"/>
      <c r="L10" s="39"/>
      <c r="M10" s="39"/>
      <c r="N10" s="40"/>
      <c r="O10" s="101">
        <f t="shared" si="0"/>
        <v>0</v>
      </c>
      <c r="P10" s="72"/>
      <c r="Q10" s="39"/>
      <c r="R10" s="39"/>
      <c r="S10" s="40"/>
      <c r="T10" s="101">
        <f t="shared" si="1"/>
        <v>0</v>
      </c>
      <c r="U10" s="72"/>
      <c r="V10" s="39"/>
      <c r="W10" s="39"/>
      <c r="X10" s="40"/>
      <c r="Y10" s="101">
        <f t="shared" si="2"/>
        <v>0</v>
      </c>
      <c r="Z10" s="72"/>
      <c r="AA10" s="39"/>
      <c r="AB10" s="39"/>
      <c r="AC10" s="40"/>
      <c r="AD10" s="135"/>
      <c r="AE10" s="138">
        <f t="shared" si="4"/>
        <v>0</v>
      </c>
    </row>
    <row r="11" spans="1:31" ht="13.5" customHeight="1">
      <c r="A11" s="111" t="s">
        <v>26</v>
      </c>
      <c r="B11" s="8"/>
      <c r="C11" s="69" t="s">
        <v>27</v>
      </c>
      <c r="D11" s="123">
        <f t="shared" si="7"/>
        <v>0</v>
      </c>
      <c r="E11" s="102">
        <f t="shared" si="5"/>
        <v>0</v>
      </c>
      <c r="F11" s="72"/>
      <c r="G11" s="39"/>
      <c r="H11" s="39"/>
      <c r="I11" s="115"/>
      <c r="J11" s="101">
        <f t="shared" si="6"/>
        <v>0</v>
      </c>
      <c r="K11" s="73"/>
      <c r="L11" s="41"/>
      <c r="M11" s="41"/>
      <c r="N11" s="42"/>
      <c r="O11" s="101">
        <f t="shared" si="0"/>
        <v>0</v>
      </c>
      <c r="P11" s="73"/>
      <c r="Q11" s="41"/>
      <c r="R11" s="41"/>
      <c r="S11" s="42"/>
      <c r="T11" s="101">
        <f t="shared" si="1"/>
        <v>0</v>
      </c>
      <c r="U11" s="73"/>
      <c r="V11" s="41"/>
      <c r="W11" s="41"/>
      <c r="X11" s="42"/>
      <c r="Y11" s="101">
        <f t="shared" si="2"/>
        <v>0</v>
      </c>
      <c r="Z11" s="73"/>
      <c r="AA11" s="41"/>
      <c r="AB11" s="41"/>
      <c r="AC11" s="42"/>
      <c r="AD11" s="135"/>
      <c r="AE11" s="138">
        <f t="shared" si="4"/>
        <v>0</v>
      </c>
    </row>
    <row r="12" spans="1:31" ht="13.5" customHeight="1" thickBot="1">
      <c r="A12" s="89" t="s">
        <v>125</v>
      </c>
      <c r="B12" s="29"/>
      <c r="C12" s="109"/>
      <c r="D12" s="142">
        <f t="shared" si="7"/>
        <v>0</v>
      </c>
      <c r="E12" s="83"/>
      <c r="F12" s="91"/>
      <c r="G12" s="27"/>
      <c r="H12" s="27"/>
      <c r="I12" s="90"/>
      <c r="J12" s="83"/>
      <c r="K12" s="91"/>
      <c r="L12" s="27"/>
      <c r="M12" s="27"/>
      <c r="N12" s="57"/>
      <c r="O12" s="83"/>
      <c r="P12" s="91"/>
      <c r="Q12" s="27"/>
      <c r="R12" s="27"/>
      <c r="S12" s="57"/>
      <c r="T12" s="83"/>
      <c r="U12" s="91"/>
      <c r="V12" s="27"/>
      <c r="W12" s="27"/>
      <c r="X12" s="57"/>
      <c r="Y12" s="83"/>
      <c r="Z12" s="91"/>
      <c r="AA12" s="27"/>
      <c r="AB12" s="27"/>
      <c r="AC12" s="57"/>
      <c r="AD12" s="135"/>
      <c r="AE12" s="138">
        <f t="shared" si="4"/>
        <v>0</v>
      </c>
    </row>
    <row r="13" spans="1:31" ht="15.75" customHeight="1" thickBot="1">
      <c r="A13" s="3" t="s">
        <v>28</v>
      </c>
      <c r="B13" s="9">
        <v>213</v>
      </c>
      <c r="C13" s="62"/>
      <c r="D13" s="140">
        <f t="shared" si="7"/>
        <v>847.3</v>
      </c>
      <c r="E13" s="85">
        <f t="shared" si="5"/>
        <v>0</v>
      </c>
      <c r="F13" s="110">
        <f>SUM(F14)</f>
        <v>0</v>
      </c>
      <c r="G13" s="47">
        <f>SUM(G14)</f>
        <v>0</v>
      </c>
      <c r="H13" s="47">
        <f>SUM(H14)</f>
        <v>0</v>
      </c>
      <c r="I13" s="116">
        <f>SUM(I14)</f>
        <v>0</v>
      </c>
      <c r="J13" s="85">
        <f t="shared" si="6"/>
        <v>833</v>
      </c>
      <c r="K13" s="110">
        <f>SUM(K14)</f>
        <v>133</v>
      </c>
      <c r="L13" s="47">
        <f>SUM(L14)</f>
        <v>226</v>
      </c>
      <c r="M13" s="47">
        <f>SUM(M14)</f>
        <v>184</v>
      </c>
      <c r="N13" s="48">
        <f>SUM(N14)</f>
        <v>290</v>
      </c>
      <c r="O13" s="151">
        <f aca="true" t="shared" si="8" ref="O13:O36">SUM(P13:S13)</f>
        <v>12.4</v>
      </c>
      <c r="P13" s="152">
        <f>SUM(P14)</f>
        <v>2.084</v>
      </c>
      <c r="Q13" s="153">
        <f>SUM(Q14)</f>
        <v>5.195</v>
      </c>
      <c r="R13" s="153">
        <f>SUM(R14)</f>
        <v>0.75</v>
      </c>
      <c r="S13" s="154">
        <f>SUM(S14)</f>
        <v>4.371</v>
      </c>
      <c r="T13" s="147">
        <f aca="true" t="shared" si="9" ref="T13:T36">SUM(U13:X13)</f>
        <v>1.9</v>
      </c>
      <c r="U13" s="148">
        <f>SUM(U14)</f>
        <v>0.35</v>
      </c>
      <c r="V13" s="149">
        <f>SUM(V14)</f>
        <v>0.8</v>
      </c>
      <c r="W13" s="149">
        <f>SUM(W14)</f>
        <v>0.15</v>
      </c>
      <c r="X13" s="150">
        <f>SUM(X14)</f>
        <v>0.6</v>
      </c>
      <c r="Y13" s="85">
        <f aca="true" t="shared" si="10" ref="Y13:Y36">SUM(Z13:AC13)</f>
        <v>0</v>
      </c>
      <c r="Z13" s="110">
        <f>SUM(Z14)</f>
        <v>0</v>
      </c>
      <c r="AA13" s="47">
        <f>SUM(AA14)</f>
        <v>0</v>
      </c>
      <c r="AB13" s="47">
        <f>SUM(AB14)</f>
        <v>0</v>
      </c>
      <c r="AC13" s="48">
        <f>SUM(AC14)</f>
        <v>0</v>
      </c>
      <c r="AD13" s="135"/>
      <c r="AE13" s="138">
        <f t="shared" si="4"/>
        <v>0</v>
      </c>
    </row>
    <row r="14" spans="1:31" ht="15.75" customHeight="1" thickBot="1">
      <c r="A14" s="26" t="s">
        <v>29</v>
      </c>
      <c r="B14" s="22"/>
      <c r="C14" s="90">
        <v>2130000</v>
      </c>
      <c r="D14" s="139">
        <f t="shared" si="7"/>
        <v>847.3</v>
      </c>
      <c r="E14" s="104">
        <f t="shared" si="5"/>
        <v>0</v>
      </c>
      <c r="F14" s="97"/>
      <c r="G14" s="53"/>
      <c r="H14" s="53"/>
      <c r="I14" s="119"/>
      <c r="J14" s="104">
        <f t="shared" si="6"/>
        <v>833</v>
      </c>
      <c r="K14" s="97">
        <v>133</v>
      </c>
      <c r="L14" s="53">
        <v>226</v>
      </c>
      <c r="M14" s="53">
        <v>184</v>
      </c>
      <c r="N14" s="54">
        <v>290</v>
      </c>
      <c r="O14" s="155">
        <f t="shared" si="8"/>
        <v>12.4</v>
      </c>
      <c r="P14" s="156">
        <v>2.084</v>
      </c>
      <c r="Q14" s="157">
        <v>5.195</v>
      </c>
      <c r="R14" s="157">
        <v>0.75</v>
      </c>
      <c r="S14" s="158">
        <v>4.371</v>
      </c>
      <c r="T14" s="146">
        <f t="shared" si="9"/>
        <v>1.9</v>
      </c>
      <c r="U14" s="143">
        <v>0.35</v>
      </c>
      <c r="V14" s="144">
        <v>0.8</v>
      </c>
      <c r="W14" s="144">
        <v>0.15</v>
      </c>
      <c r="X14" s="145">
        <v>0.6</v>
      </c>
      <c r="Y14" s="104">
        <f t="shared" si="10"/>
        <v>0</v>
      </c>
      <c r="Z14" s="97"/>
      <c r="AA14" s="53"/>
      <c r="AB14" s="53"/>
      <c r="AC14" s="54"/>
      <c r="AD14" s="135"/>
      <c r="AE14" s="138">
        <f t="shared" si="4"/>
        <v>0</v>
      </c>
    </row>
    <row r="15" spans="1:31" ht="13.5" customHeight="1" thickBot="1">
      <c r="A15" s="3" t="s">
        <v>30</v>
      </c>
      <c r="B15" s="9">
        <v>220</v>
      </c>
      <c r="C15" s="62"/>
      <c r="D15" s="140">
        <f>SUM(D16+D19+D26+D36)</f>
        <v>711</v>
      </c>
      <c r="E15" s="85">
        <f t="shared" si="5"/>
        <v>711</v>
      </c>
      <c r="F15" s="87">
        <f>F16+F19+F26+F36</f>
        <v>313</v>
      </c>
      <c r="G15" s="4">
        <f>G16+G19+G26+G36</f>
        <v>144</v>
      </c>
      <c r="H15" s="4">
        <f>H16+H19+H26+H36</f>
        <v>55</v>
      </c>
      <c r="I15" s="86">
        <f>I16+I19+I26+I36</f>
        <v>199</v>
      </c>
      <c r="J15" s="85">
        <f t="shared" si="6"/>
        <v>0</v>
      </c>
      <c r="K15" s="87">
        <f>K16+K19+K26+K36</f>
        <v>0</v>
      </c>
      <c r="L15" s="4">
        <f>L16+L19+L26+L36</f>
        <v>0</v>
      </c>
      <c r="M15" s="4">
        <f>M16+M19+M26+M36</f>
        <v>0</v>
      </c>
      <c r="N15" s="5">
        <f>N16+N19+N26+N36</f>
        <v>0</v>
      </c>
      <c r="O15" s="85">
        <f t="shared" si="8"/>
        <v>0</v>
      </c>
      <c r="P15" s="87">
        <f>P16+P19+P26+P36</f>
        <v>0</v>
      </c>
      <c r="Q15" s="4">
        <f>Q16+Q19+Q26+Q36</f>
        <v>0</v>
      </c>
      <c r="R15" s="4">
        <f>R16+R19+R26+R36</f>
        <v>0</v>
      </c>
      <c r="S15" s="5">
        <f>S16+S19+S26+S36</f>
        <v>0</v>
      </c>
      <c r="T15" s="85">
        <f t="shared" si="9"/>
        <v>0</v>
      </c>
      <c r="U15" s="87">
        <f>U16+U19+U26+U36</f>
        <v>0</v>
      </c>
      <c r="V15" s="4">
        <f>V16+V19+V26+V36</f>
        <v>0</v>
      </c>
      <c r="W15" s="4">
        <f>W16+W19+W26+W36</f>
        <v>0</v>
      </c>
      <c r="X15" s="5">
        <f>X16+X19+X26+X36</f>
        <v>0</v>
      </c>
      <c r="Y15" s="85">
        <f t="shared" si="10"/>
        <v>0</v>
      </c>
      <c r="Z15" s="87">
        <f>Z16+Z19+Z26+Z36</f>
        <v>0</v>
      </c>
      <c r="AA15" s="4">
        <f>AA16+AA19+AA26+AA36</f>
        <v>0</v>
      </c>
      <c r="AB15" s="4">
        <f>AB16+AB19+AB26+AB36</f>
        <v>0</v>
      </c>
      <c r="AC15" s="5">
        <f>AC16+AC19+AC26+AC36</f>
        <v>0</v>
      </c>
      <c r="AD15" s="135">
        <f>SUM(AD16+AD19+AD26+AD36)</f>
        <v>694</v>
      </c>
      <c r="AE15" s="135">
        <f>SUM(AE16+AE19+AE26+AE36)</f>
        <v>825</v>
      </c>
    </row>
    <row r="16" spans="1:31" ht="15" customHeight="1" thickBot="1">
      <c r="A16" s="21" t="s">
        <v>8</v>
      </c>
      <c r="B16" s="22">
        <v>221</v>
      </c>
      <c r="C16" s="12"/>
      <c r="D16" s="140">
        <f>SUM(D17:D18)</f>
        <v>19</v>
      </c>
      <c r="E16" s="85">
        <f t="shared" si="5"/>
        <v>19</v>
      </c>
      <c r="F16" s="79">
        <f>SUM(F17:F18)</f>
        <v>6</v>
      </c>
      <c r="G16" s="45">
        <f>SUM(G17:G18)</f>
        <v>5</v>
      </c>
      <c r="H16" s="45">
        <f>SUM(H17:H18)</f>
        <v>4</v>
      </c>
      <c r="I16" s="78">
        <f>SUM(I17:I18)</f>
        <v>4</v>
      </c>
      <c r="J16" s="85">
        <f t="shared" si="6"/>
        <v>0</v>
      </c>
      <c r="K16" s="79">
        <f>SUM(K17:K18)</f>
        <v>0</v>
      </c>
      <c r="L16" s="45">
        <f>SUM(L17:L18)</f>
        <v>0</v>
      </c>
      <c r="M16" s="45">
        <f>SUM(M17:M18)</f>
        <v>0</v>
      </c>
      <c r="N16" s="46">
        <f>SUM(N17:N18)</f>
        <v>0</v>
      </c>
      <c r="O16" s="85">
        <f t="shared" si="8"/>
        <v>0</v>
      </c>
      <c r="P16" s="79">
        <f>SUM(P17:P18)</f>
        <v>0</v>
      </c>
      <c r="Q16" s="45">
        <f>SUM(Q17:Q18)</f>
        <v>0</v>
      </c>
      <c r="R16" s="45">
        <f>SUM(R17:R18)</f>
        <v>0</v>
      </c>
      <c r="S16" s="46">
        <f>SUM(S17:S18)</f>
        <v>0</v>
      </c>
      <c r="T16" s="85">
        <f t="shared" si="9"/>
        <v>0</v>
      </c>
      <c r="U16" s="79">
        <f>SUM(U17:U18)</f>
        <v>0</v>
      </c>
      <c r="V16" s="45">
        <f>SUM(V17:V18)</f>
        <v>0</v>
      </c>
      <c r="W16" s="45">
        <f>SUM(W17:W18)</f>
        <v>0</v>
      </c>
      <c r="X16" s="46">
        <f>SUM(X17:X18)</f>
        <v>0</v>
      </c>
      <c r="Y16" s="85">
        <f t="shared" si="10"/>
        <v>0</v>
      </c>
      <c r="Z16" s="79">
        <f aca="true" t="shared" si="11" ref="Z16:AE16">SUM(Z17:Z18)</f>
        <v>0</v>
      </c>
      <c r="AA16" s="45">
        <f t="shared" si="11"/>
        <v>0</v>
      </c>
      <c r="AB16" s="45">
        <f t="shared" si="11"/>
        <v>0</v>
      </c>
      <c r="AC16" s="46">
        <f t="shared" si="11"/>
        <v>0</v>
      </c>
      <c r="AD16" s="135">
        <f t="shared" si="11"/>
        <v>19</v>
      </c>
      <c r="AE16" s="135">
        <f t="shared" si="11"/>
        <v>19</v>
      </c>
    </row>
    <row r="17" spans="1:31" ht="13.5" customHeight="1">
      <c r="A17" s="23" t="s">
        <v>31</v>
      </c>
      <c r="B17" s="25"/>
      <c r="C17" s="68" t="s">
        <v>32</v>
      </c>
      <c r="D17" s="139">
        <f t="shared" si="7"/>
        <v>5</v>
      </c>
      <c r="E17" s="105">
        <f t="shared" si="5"/>
        <v>5</v>
      </c>
      <c r="F17" s="71">
        <v>2</v>
      </c>
      <c r="G17" s="51">
        <v>1</v>
      </c>
      <c r="H17" s="51">
        <v>1</v>
      </c>
      <c r="I17" s="118">
        <v>1</v>
      </c>
      <c r="J17" s="105">
        <f t="shared" si="6"/>
        <v>0</v>
      </c>
      <c r="K17" s="71"/>
      <c r="L17" s="51"/>
      <c r="M17" s="51"/>
      <c r="N17" s="52"/>
      <c r="O17" s="105">
        <f t="shared" si="8"/>
        <v>0</v>
      </c>
      <c r="P17" s="71"/>
      <c r="Q17" s="51"/>
      <c r="R17" s="51"/>
      <c r="S17" s="52"/>
      <c r="T17" s="105">
        <f t="shared" si="9"/>
        <v>0</v>
      </c>
      <c r="U17" s="71"/>
      <c r="V17" s="51"/>
      <c r="W17" s="51"/>
      <c r="X17" s="52"/>
      <c r="Y17" s="105">
        <f t="shared" si="10"/>
        <v>0</v>
      </c>
      <c r="Z17" s="71"/>
      <c r="AA17" s="51"/>
      <c r="AB17" s="51"/>
      <c r="AC17" s="52"/>
      <c r="AD17" s="135">
        <f t="shared" si="3"/>
        <v>5</v>
      </c>
      <c r="AE17" s="138">
        <v>5</v>
      </c>
    </row>
    <row r="18" spans="1:31" ht="14.25" customHeight="1" thickBot="1">
      <c r="A18" s="14" t="s">
        <v>33</v>
      </c>
      <c r="B18" s="15"/>
      <c r="C18" s="75" t="s">
        <v>34</v>
      </c>
      <c r="D18" s="139">
        <f t="shared" si="7"/>
        <v>14</v>
      </c>
      <c r="E18" s="103">
        <f t="shared" si="5"/>
        <v>14</v>
      </c>
      <c r="F18" s="77">
        <v>4</v>
      </c>
      <c r="G18" s="55">
        <v>4</v>
      </c>
      <c r="H18" s="55">
        <v>3</v>
      </c>
      <c r="I18" s="120">
        <v>3</v>
      </c>
      <c r="J18" s="103">
        <f t="shared" si="6"/>
        <v>0</v>
      </c>
      <c r="K18" s="77"/>
      <c r="L18" s="55"/>
      <c r="M18" s="55"/>
      <c r="N18" s="56"/>
      <c r="O18" s="103">
        <f t="shared" si="8"/>
        <v>0</v>
      </c>
      <c r="P18" s="77"/>
      <c r="Q18" s="55"/>
      <c r="R18" s="55"/>
      <c r="S18" s="56"/>
      <c r="T18" s="103">
        <f t="shared" si="9"/>
        <v>0</v>
      </c>
      <c r="U18" s="77"/>
      <c r="V18" s="55"/>
      <c r="W18" s="55"/>
      <c r="X18" s="56"/>
      <c r="Y18" s="103">
        <f t="shared" si="10"/>
        <v>0</v>
      </c>
      <c r="Z18" s="77"/>
      <c r="AA18" s="55"/>
      <c r="AB18" s="55"/>
      <c r="AC18" s="56"/>
      <c r="AD18" s="135">
        <f t="shared" si="3"/>
        <v>14</v>
      </c>
      <c r="AE18" s="138">
        <f t="shared" si="4"/>
        <v>14</v>
      </c>
    </row>
    <row r="19" spans="1:31" ht="14.25" customHeight="1" thickBot="1">
      <c r="A19" s="21" t="s">
        <v>9</v>
      </c>
      <c r="B19" s="22">
        <v>223</v>
      </c>
      <c r="C19" s="12"/>
      <c r="D19" s="134">
        <f>SUM(D20:D25)</f>
        <v>481</v>
      </c>
      <c r="E19" s="106">
        <f t="shared" si="5"/>
        <v>481</v>
      </c>
      <c r="F19" s="79">
        <f>SUM(F20:F25)</f>
        <v>232</v>
      </c>
      <c r="G19" s="45">
        <f>SUM(G20:G25)</f>
        <v>49</v>
      </c>
      <c r="H19" s="45">
        <f>SUM(H20:H25)</f>
        <v>21</v>
      </c>
      <c r="I19" s="78">
        <f>SUM(I20:I25)</f>
        <v>179</v>
      </c>
      <c r="J19" s="106">
        <f t="shared" si="6"/>
        <v>0</v>
      </c>
      <c r="K19" s="79">
        <f>SUM(K20:K25)</f>
        <v>0</v>
      </c>
      <c r="L19" s="45">
        <f>SUM(L20:L25)</f>
        <v>0</v>
      </c>
      <c r="M19" s="45">
        <f>SUM(M20:M25)</f>
        <v>0</v>
      </c>
      <c r="N19" s="46">
        <f>SUM(N20:N25)</f>
        <v>0</v>
      </c>
      <c r="O19" s="106">
        <f t="shared" si="8"/>
        <v>0</v>
      </c>
      <c r="P19" s="79">
        <f>SUM(P20:P25)</f>
        <v>0</v>
      </c>
      <c r="Q19" s="45">
        <f>SUM(Q20:Q25)</f>
        <v>0</v>
      </c>
      <c r="R19" s="45">
        <f>SUM(R20:R25)</f>
        <v>0</v>
      </c>
      <c r="S19" s="46">
        <f>SUM(S20:S25)</f>
        <v>0</v>
      </c>
      <c r="T19" s="106">
        <f t="shared" si="9"/>
        <v>0</v>
      </c>
      <c r="U19" s="79">
        <f>SUM(U20:U25)</f>
        <v>0</v>
      </c>
      <c r="V19" s="45">
        <f>SUM(V20:V25)</f>
        <v>0</v>
      </c>
      <c r="W19" s="45">
        <f>SUM(W20:W25)</f>
        <v>0</v>
      </c>
      <c r="X19" s="46">
        <f>SUM(X20:X25)</f>
        <v>0</v>
      </c>
      <c r="Y19" s="106">
        <f t="shared" si="10"/>
        <v>0</v>
      </c>
      <c r="Z19" s="79">
        <f>SUM(Z20:Z25)</f>
        <v>0</v>
      </c>
      <c r="AA19" s="45">
        <f>SUM(AA20:AA25)</f>
        <v>0</v>
      </c>
      <c r="AB19" s="45">
        <f>SUM(AB20:AB25)</f>
        <v>0</v>
      </c>
      <c r="AC19" s="46">
        <f>SUM(AC20:AC25)</f>
        <v>0</v>
      </c>
      <c r="AD19" s="135">
        <f t="shared" si="3"/>
        <v>481</v>
      </c>
      <c r="AE19" s="135">
        <f>SUM(AE20:AE25)</f>
        <v>612</v>
      </c>
    </row>
    <row r="20" spans="1:31" ht="14.25" customHeight="1">
      <c r="A20" s="23" t="s">
        <v>35</v>
      </c>
      <c r="B20" s="25"/>
      <c r="C20" s="68" t="s">
        <v>41</v>
      </c>
      <c r="D20" s="139">
        <f t="shared" si="7"/>
        <v>0</v>
      </c>
      <c r="E20" s="105">
        <f t="shared" si="5"/>
        <v>0</v>
      </c>
      <c r="F20" s="71"/>
      <c r="G20" s="51"/>
      <c r="H20" s="51"/>
      <c r="I20" s="118"/>
      <c r="J20" s="105">
        <f t="shared" si="6"/>
        <v>0</v>
      </c>
      <c r="K20" s="71"/>
      <c r="L20" s="51"/>
      <c r="M20" s="51"/>
      <c r="N20" s="52"/>
      <c r="O20" s="105">
        <f t="shared" si="8"/>
        <v>0</v>
      </c>
      <c r="P20" s="71"/>
      <c r="Q20" s="51"/>
      <c r="R20" s="51"/>
      <c r="S20" s="52"/>
      <c r="T20" s="105">
        <f t="shared" si="9"/>
        <v>0</v>
      </c>
      <c r="U20" s="71"/>
      <c r="V20" s="51"/>
      <c r="W20" s="51"/>
      <c r="X20" s="52"/>
      <c r="Y20" s="105">
        <f t="shared" si="10"/>
        <v>0</v>
      </c>
      <c r="Z20" s="71"/>
      <c r="AA20" s="51"/>
      <c r="AB20" s="51"/>
      <c r="AC20" s="52"/>
      <c r="AD20" s="135">
        <f>E20*1.14</f>
        <v>0</v>
      </c>
      <c r="AE20" s="138">
        <f>AD20*1.04</f>
        <v>0</v>
      </c>
    </row>
    <row r="21" spans="1:31" ht="15" customHeight="1">
      <c r="A21" s="11" t="s">
        <v>36</v>
      </c>
      <c r="B21" s="8"/>
      <c r="C21" s="69" t="s">
        <v>42</v>
      </c>
      <c r="D21" s="139">
        <f t="shared" si="7"/>
        <v>219</v>
      </c>
      <c r="E21" s="102">
        <f t="shared" si="5"/>
        <v>219</v>
      </c>
      <c r="F21" s="72">
        <v>112</v>
      </c>
      <c r="G21" s="39">
        <v>21</v>
      </c>
      <c r="H21" s="39"/>
      <c r="I21" s="115">
        <v>86</v>
      </c>
      <c r="J21" s="102">
        <f t="shared" si="6"/>
        <v>0</v>
      </c>
      <c r="K21" s="72"/>
      <c r="L21" s="39"/>
      <c r="M21" s="39"/>
      <c r="N21" s="40"/>
      <c r="O21" s="102">
        <f t="shared" si="8"/>
        <v>0</v>
      </c>
      <c r="P21" s="72"/>
      <c r="Q21" s="39"/>
      <c r="R21" s="39"/>
      <c r="S21" s="40"/>
      <c r="T21" s="102">
        <f t="shared" si="9"/>
        <v>0</v>
      </c>
      <c r="U21" s="72"/>
      <c r="V21" s="39"/>
      <c r="W21" s="39"/>
      <c r="X21" s="40"/>
      <c r="Y21" s="102">
        <f t="shared" si="10"/>
        <v>0</v>
      </c>
      <c r="Z21" s="72"/>
      <c r="AA21" s="39"/>
      <c r="AB21" s="39"/>
      <c r="AC21" s="40"/>
      <c r="AD21" s="135">
        <v>260</v>
      </c>
      <c r="AE21" s="138">
        <v>301</v>
      </c>
    </row>
    <row r="22" spans="1:31" ht="13.5" customHeight="1">
      <c r="A22" s="11" t="s">
        <v>37</v>
      </c>
      <c r="B22" s="8"/>
      <c r="C22" s="69" t="s">
        <v>43</v>
      </c>
      <c r="D22" s="139">
        <f t="shared" si="7"/>
        <v>262</v>
      </c>
      <c r="E22" s="102">
        <f t="shared" si="5"/>
        <v>262</v>
      </c>
      <c r="F22" s="72">
        <v>120</v>
      </c>
      <c r="G22" s="39">
        <v>28</v>
      </c>
      <c r="H22" s="39">
        <v>21</v>
      </c>
      <c r="I22" s="115">
        <v>93</v>
      </c>
      <c r="J22" s="102">
        <f t="shared" si="6"/>
        <v>0</v>
      </c>
      <c r="K22" s="72"/>
      <c r="L22" s="39"/>
      <c r="M22" s="39"/>
      <c r="N22" s="40"/>
      <c r="O22" s="102">
        <f t="shared" si="8"/>
        <v>0</v>
      </c>
      <c r="P22" s="72"/>
      <c r="Q22" s="39"/>
      <c r="R22" s="39"/>
      <c r="S22" s="40"/>
      <c r="T22" s="102">
        <f t="shared" si="9"/>
        <v>0</v>
      </c>
      <c r="U22" s="72"/>
      <c r="V22" s="39"/>
      <c r="W22" s="39"/>
      <c r="X22" s="40"/>
      <c r="Y22" s="102">
        <f t="shared" si="10"/>
        <v>0</v>
      </c>
      <c r="Z22" s="72"/>
      <c r="AA22" s="39"/>
      <c r="AB22" s="39"/>
      <c r="AC22" s="40"/>
      <c r="AD22" s="135">
        <v>299</v>
      </c>
      <c r="AE22" s="138">
        <v>311</v>
      </c>
    </row>
    <row r="23" spans="1:31" ht="14.25" customHeight="1">
      <c r="A23" s="11" t="s">
        <v>38</v>
      </c>
      <c r="B23" s="8"/>
      <c r="C23" s="69" t="s">
        <v>44</v>
      </c>
      <c r="D23" s="139">
        <f t="shared" si="7"/>
        <v>0</v>
      </c>
      <c r="E23" s="102">
        <f t="shared" si="5"/>
        <v>0</v>
      </c>
      <c r="F23" s="72"/>
      <c r="G23" s="39"/>
      <c r="H23" s="39"/>
      <c r="I23" s="115"/>
      <c r="J23" s="102">
        <f t="shared" si="6"/>
        <v>0</v>
      </c>
      <c r="K23" s="72"/>
      <c r="L23" s="39"/>
      <c r="M23" s="39"/>
      <c r="N23" s="40"/>
      <c r="O23" s="102">
        <f t="shared" si="8"/>
        <v>0</v>
      </c>
      <c r="P23" s="72"/>
      <c r="Q23" s="39"/>
      <c r="R23" s="39"/>
      <c r="S23" s="40"/>
      <c r="T23" s="102">
        <f t="shared" si="9"/>
        <v>0</v>
      </c>
      <c r="U23" s="72"/>
      <c r="V23" s="39"/>
      <c r="W23" s="39"/>
      <c r="X23" s="40"/>
      <c r="Y23" s="102">
        <f t="shared" si="10"/>
        <v>0</v>
      </c>
      <c r="Z23" s="72"/>
      <c r="AA23" s="39"/>
      <c r="AB23" s="39"/>
      <c r="AC23" s="40"/>
      <c r="AD23" s="135">
        <f>E23*1.14</f>
        <v>0</v>
      </c>
      <c r="AE23" s="138">
        <f>AD23*1.04</f>
        <v>0</v>
      </c>
    </row>
    <row r="24" spans="1:31" ht="15" customHeight="1">
      <c r="A24" s="11" t="s">
        <v>39</v>
      </c>
      <c r="B24" s="8"/>
      <c r="C24" s="69" t="s">
        <v>45</v>
      </c>
      <c r="D24" s="139">
        <f t="shared" si="7"/>
        <v>0</v>
      </c>
      <c r="E24" s="102">
        <f t="shared" si="5"/>
        <v>0</v>
      </c>
      <c r="F24" s="72"/>
      <c r="G24" s="39"/>
      <c r="H24" s="39"/>
      <c r="I24" s="115"/>
      <c r="J24" s="102">
        <f t="shared" si="6"/>
        <v>0</v>
      </c>
      <c r="K24" s="72"/>
      <c r="L24" s="39"/>
      <c r="M24" s="39"/>
      <c r="N24" s="40"/>
      <c r="O24" s="102">
        <f t="shared" si="8"/>
        <v>0</v>
      </c>
      <c r="P24" s="72"/>
      <c r="Q24" s="39"/>
      <c r="R24" s="39"/>
      <c r="S24" s="40"/>
      <c r="T24" s="102">
        <f t="shared" si="9"/>
        <v>0</v>
      </c>
      <c r="U24" s="72"/>
      <c r="V24" s="39"/>
      <c r="W24" s="39"/>
      <c r="X24" s="40"/>
      <c r="Y24" s="102">
        <f t="shared" si="10"/>
        <v>0</v>
      </c>
      <c r="Z24" s="72"/>
      <c r="AA24" s="39"/>
      <c r="AB24" s="39"/>
      <c r="AC24" s="40"/>
      <c r="AD24" s="135">
        <f>E24*1.14</f>
        <v>0</v>
      </c>
      <c r="AE24" s="138">
        <f>AD24*1.04</f>
        <v>0</v>
      </c>
    </row>
    <row r="25" spans="1:31" ht="15" customHeight="1" thickBot="1">
      <c r="A25" s="14" t="s">
        <v>40</v>
      </c>
      <c r="B25" s="15"/>
      <c r="C25" s="75" t="s">
        <v>46</v>
      </c>
      <c r="D25" s="139">
        <f t="shared" si="7"/>
        <v>0</v>
      </c>
      <c r="E25" s="102">
        <f t="shared" si="5"/>
        <v>0</v>
      </c>
      <c r="F25" s="77"/>
      <c r="G25" s="55"/>
      <c r="H25" s="55"/>
      <c r="I25" s="120"/>
      <c r="J25" s="102">
        <f t="shared" si="6"/>
        <v>0</v>
      </c>
      <c r="K25" s="77"/>
      <c r="L25" s="55"/>
      <c r="M25" s="55"/>
      <c r="N25" s="56"/>
      <c r="O25" s="102">
        <f t="shared" si="8"/>
        <v>0</v>
      </c>
      <c r="P25" s="77"/>
      <c r="Q25" s="55"/>
      <c r="R25" s="55"/>
      <c r="S25" s="56"/>
      <c r="T25" s="102">
        <f t="shared" si="9"/>
        <v>0</v>
      </c>
      <c r="U25" s="77"/>
      <c r="V25" s="55"/>
      <c r="W25" s="55"/>
      <c r="X25" s="56"/>
      <c r="Y25" s="102">
        <f t="shared" si="10"/>
        <v>0</v>
      </c>
      <c r="Z25" s="77"/>
      <c r="AA25" s="55"/>
      <c r="AB25" s="55"/>
      <c r="AC25" s="56"/>
      <c r="AD25" s="135">
        <f>E25*1.14</f>
        <v>0</v>
      </c>
      <c r="AE25" s="138">
        <f>AD25*1.04</f>
        <v>0</v>
      </c>
    </row>
    <row r="26" spans="1:31" ht="15" customHeight="1" thickBot="1">
      <c r="A26" s="21" t="s">
        <v>47</v>
      </c>
      <c r="B26" s="22">
        <v>225</v>
      </c>
      <c r="C26" s="12"/>
      <c r="D26" s="134">
        <f>SUM(D27:D35)</f>
        <v>61</v>
      </c>
      <c r="E26" s="107">
        <f>SUM(F26:I26)</f>
        <v>61</v>
      </c>
      <c r="F26" s="67">
        <f>SUM(F27:F35)</f>
        <v>17</v>
      </c>
      <c r="G26" s="43">
        <f>SUM(G27:G35)</f>
        <v>35</v>
      </c>
      <c r="H26" s="43">
        <f>SUM(H27:H35)</f>
        <v>3</v>
      </c>
      <c r="I26" s="66">
        <f>SUM(I27:I35)</f>
        <v>6</v>
      </c>
      <c r="J26" s="107">
        <f>SUM(K26:N26)</f>
        <v>0</v>
      </c>
      <c r="K26" s="67">
        <f>SUM(K27:K35)</f>
        <v>0</v>
      </c>
      <c r="L26" s="43">
        <f>SUM(L27:L35)</f>
        <v>0</v>
      </c>
      <c r="M26" s="43">
        <f>SUM(M27:M35)</f>
        <v>0</v>
      </c>
      <c r="N26" s="44">
        <f>SUM(N27:N35)</f>
        <v>0</v>
      </c>
      <c r="O26" s="107">
        <f t="shared" si="8"/>
        <v>0</v>
      </c>
      <c r="P26" s="67">
        <f>SUM(P27:P35)</f>
        <v>0</v>
      </c>
      <c r="Q26" s="43">
        <f>SUM(Q27:Q35)</f>
        <v>0</v>
      </c>
      <c r="R26" s="43">
        <f>SUM(R27:R35)</f>
        <v>0</v>
      </c>
      <c r="S26" s="44">
        <f>SUM(S27:S35)</f>
        <v>0</v>
      </c>
      <c r="T26" s="107">
        <f t="shared" si="9"/>
        <v>0</v>
      </c>
      <c r="U26" s="67">
        <f>SUM(U27:U35)</f>
        <v>0</v>
      </c>
      <c r="V26" s="43">
        <f>SUM(V27:V35)</f>
        <v>0</v>
      </c>
      <c r="W26" s="43">
        <f>SUM(W27:W35)</f>
        <v>0</v>
      </c>
      <c r="X26" s="44">
        <f>SUM(X27:X35)</f>
        <v>0</v>
      </c>
      <c r="Y26" s="107">
        <f t="shared" si="10"/>
        <v>0</v>
      </c>
      <c r="Z26" s="67">
        <f aca="true" t="shared" si="12" ref="Z26:AE26">SUM(Z27:Z35)</f>
        <v>0</v>
      </c>
      <c r="AA26" s="43">
        <f t="shared" si="12"/>
        <v>0</v>
      </c>
      <c r="AB26" s="43">
        <f t="shared" si="12"/>
        <v>0</v>
      </c>
      <c r="AC26" s="44">
        <f t="shared" si="12"/>
        <v>0</v>
      </c>
      <c r="AD26" s="135">
        <f t="shared" si="12"/>
        <v>61</v>
      </c>
      <c r="AE26" s="138">
        <f t="shared" si="12"/>
        <v>61</v>
      </c>
    </row>
    <row r="27" spans="1:31" ht="15" customHeight="1">
      <c r="A27" s="23" t="s">
        <v>48</v>
      </c>
      <c r="B27" s="25"/>
      <c r="C27" s="68" t="s">
        <v>49</v>
      </c>
      <c r="D27" s="139">
        <f t="shared" si="7"/>
        <v>1</v>
      </c>
      <c r="E27" s="102">
        <f t="shared" si="5"/>
        <v>1</v>
      </c>
      <c r="F27" s="71"/>
      <c r="G27" s="51">
        <v>1</v>
      </c>
      <c r="H27" s="51"/>
      <c r="I27" s="118"/>
      <c r="J27" s="102">
        <f t="shared" si="6"/>
        <v>0</v>
      </c>
      <c r="K27" s="71"/>
      <c r="L27" s="51"/>
      <c r="M27" s="51"/>
      <c r="N27" s="52"/>
      <c r="O27" s="102">
        <f t="shared" si="8"/>
        <v>0</v>
      </c>
      <c r="P27" s="71"/>
      <c r="Q27" s="51"/>
      <c r="R27" s="51"/>
      <c r="S27" s="52"/>
      <c r="T27" s="102">
        <f t="shared" si="9"/>
        <v>0</v>
      </c>
      <c r="U27" s="71"/>
      <c r="V27" s="51"/>
      <c r="W27" s="51"/>
      <c r="X27" s="52"/>
      <c r="Y27" s="102">
        <f t="shared" si="10"/>
        <v>0</v>
      </c>
      <c r="Z27" s="71"/>
      <c r="AA27" s="51"/>
      <c r="AB27" s="51"/>
      <c r="AC27" s="52"/>
      <c r="AD27" s="135">
        <f t="shared" si="3"/>
        <v>1</v>
      </c>
      <c r="AE27" s="138">
        <f t="shared" si="4"/>
        <v>1</v>
      </c>
    </row>
    <row r="28" spans="1:31" ht="15" customHeight="1">
      <c r="A28" s="11" t="s">
        <v>50</v>
      </c>
      <c r="B28" s="8"/>
      <c r="C28" s="69" t="s">
        <v>51</v>
      </c>
      <c r="D28" s="139">
        <f t="shared" si="7"/>
        <v>33</v>
      </c>
      <c r="E28" s="102">
        <f t="shared" si="5"/>
        <v>33</v>
      </c>
      <c r="F28" s="72">
        <v>8</v>
      </c>
      <c r="G28" s="39">
        <v>25</v>
      </c>
      <c r="H28" s="39"/>
      <c r="I28" s="115"/>
      <c r="J28" s="102">
        <f t="shared" si="6"/>
        <v>0</v>
      </c>
      <c r="K28" s="72"/>
      <c r="L28" s="39"/>
      <c r="M28" s="39"/>
      <c r="N28" s="40"/>
      <c r="O28" s="102">
        <f t="shared" si="8"/>
        <v>0</v>
      </c>
      <c r="P28" s="72"/>
      <c r="Q28" s="39"/>
      <c r="R28" s="39"/>
      <c r="S28" s="40"/>
      <c r="T28" s="102">
        <f t="shared" si="9"/>
        <v>0</v>
      </c>
      <c r="U28" s="72"/>
      <c r="V28" s="39"/>
      <c r="W28" s="39"/>
      <c r="X28" s="40"/>
      <c r="Y28" s="102">
        <f t="shared" si="10"/>
        <v>0</v>
      </c>
      <c r="Z28" s="72"/>
      <c r="AA28" s="39"/>
      <c r="AB28" s="39"/>
      <c r="AC28" s="40"/>
      <c r="AD28" s="135">
        <f t="shared" si="3"/>
        <v>33</v>
      </c>
      <c r="AE28" s="138">
        <f t="shared" si="4"/>
        <v>33</v>
      </c>
    </row>
    <row r="29" spans="1:31" ht="15" customHeight="1">
      <c r="A29" s="11" t="s">
        <v>53</v>
      </c>
      <c r="B29" s="8"/>
      <c r="C29" s="69" t="s">
        <v>52</v>
      </c>
      <c r="D29" s="139">
        <f t="shared" si="7"/>
        <v>2</v>
      </c>
      <c r="E29" s="102">
        <f t="shared" si="5"/>
        <v>2</v>
      </c>
      <c r="F29" s="72"/>
      <c r="G29" s="39">
        <v>2</v>
      </c>
      <c r="H29" s="39"/>
      <c r="I29" s="115"/>
      <c r="J29" s="102">
        <f t="shared" si="6"/>
        <v>0</v>
      </c>
      <c r="K29" s="72"/>
      <c r="L29" s="39"/>
      <c r="M29" s="39"/>
      <c r="N29" s="40"/>
      <c r="O29" s="102">
        <f t="shared" si="8"/>
        <v>0</v>
      </c>
      <c r="P29" s="72"/>
      <c r="Q29" s="39"/>
      <c r="R29" s="39"/>
      <c r="S29" s="40"/>
      <c r="T29" s="102">
        <f t="shared" si="9"/>
        <v>0</v>
      </c>
      <c r="U29" s="72"/>
      <c r="V29" s="39"/>
      <c r="W29" s="39"/>
      <c r="X29" s="40"/>
      <c r="Y29" s="102">
        <f t="shared" si="10"/>
        <v>0</v>
      </c>
      <c r="Z29" s="72"/>
      <c r="AA29" s="39"/>
      <c r="AB29" s="39"/>
      <c r="AC29" s="40"/>
      <c r="AD29" s="135">
        <f t="shared" si="3"/>
        <v>2</v>
      </c>
      <c r="AE29" s="138">
        <f t="shared" si="4"/>
        <v>2</v>
      </c>
    </row>
    <row r="30" spans="1:31" ht="15" customHeight="1">
      <c r="A30" s="11" t="s">
        <v>54</v>
      </c>
      <c r="B30" s="8"/>
      <c r="C30" s="69" t="s">
        <v>55</v>
      </c>
      <c r="D30" s="139">
        <f t="shared" si="7"/>
        <v>0</v>
      </c>
      <c r="E30" s="102">
        <f t="shared" si="5"/>
        <v>0</v>
      </c>
      <c r="F30" s="72"/>
      <c r="G30" s="39"/>
      <c r="H30" s="39"/>
      <c r="I30" s="115"/>
      <c r="J30" s="102">
        <f t="shared" si="6"/>
        <v>0</v>
      </c>
      <c r="K30" s="72"/>
      <c r="L30" s="39"/>
      <c r="M30" s="39"/>
      <c r="N30" s="40"/>
      <c r="O30" s="102">
        <f t="shared" si="8"/>
        <v>0</v>
      </c>
      <c r="P30" s="72"/>
      <c r="Q30" s="39"/>
      <c r="R30" s="39"/>
      <c r="S30" s="40"/>
      <c r="T30" s="102">
        <f t="shared" si="9"/>
        <v>0</v>
      </c>
      <c r="U30" s="72"/>
      <c r="V30" s="39"/>
      <c r="W30" s="39"/>
      <c r="X30" s="40"/>
      <c r="Y30" s="102">
        <f t="shared" si="10"/>
        <v>0</v>
      </c>
      <c r="Z30" s="72"/>
      <c r="AA30" s="39"/>
      <c r="AB30" s="39"/>
      <c r="AC30" s="40"/>
      <c r="AD30" s="135">
        <f t="shared" si="3"/>
        <v>0</v>
      </c>
      <c r="AE30" s="138">
        <f t="shared" si="4"/>
        <v>0</v>
      </c>
    </row>
    <row r="31" spans="1:31" ht="15" customHeight="1">
      <c r="A31" s="11" t="s">
        <v>56</v>
      </c>
      <c r="B31" s="8"/>
      <c r="C31" s="69" t="s">
        <v>57</v>
      </c>
      <c r="D31" s="139">
        <f t="shared" si="7"/>
        <v>0</v>
      </c>
      <c r="E31" s="102">
        <f t="shared" si="5"/>
        <v>0</v>
      </c>
      <c r="F31" s="72"/>
      <c r="G31" s="39"/>
      <c r="H31" s="39"/>
      <c r="I31" s="115"/>
      <c r="J31" s="102">
        <f t="shared" si="6"/>
        <v>0</v>
      </c>
      <c r="K31" s="72"/>
      <c r="L31" s="39"/>
      <c r="M31" s="39"/>
      <c r="N31" s="40"/>
      <c r="O31" s="102">
        <f t="shared" si="8"/>
        <v>0</v>
      </c>
      <c r="P31" s="72"/>
      <c r="Q31" s="39"/>
      <c r="R31" s="39"/>
      <c r="S31" s="40"/>
      <c r="T31" s="102">
        <f t="shared" si="9"/>
        <v>0</v>
      </c>
      <c r="U31" s="72"/>
      <c r="V31" s="39"/>
      <c r="W31" s="39"/>
      <c r="X31" s="40"/>
      <c r="Y31" s="102">
        <f t="shared" si="10"/>
        <v>0</v>
      </c>
      <c r="Z31" s="72"/>
      <c r="AA31" s="39"/>
      <c r="AB31" s="39"/>
      <c r="AC31" s="40"/>
      <c r="AD31" s="135">
        <f t="shared" si="3"/>
        <v>0</v>
      </c>
      <c r="AE31" s="138"/>
    </row>
    <row r="32" spans="1:31" ht="15" customHeight="1">
      <c r="A32" s="11" t="s">
        <v>58</v>
      </c>
      <c r="B32" s="8"/>
      <c r="C32" s="69" t="s">
        <v>59</v>
      </c>
      <c r="D32" s="139">
        <f t="shared" si="7"/>
        <v>12</v>
      </c>
      <c r="E32" s="102">
        <f t="shared" si="5"/>
        <v>12</v>
      </c>
      <c r="F32" s="72">
        <v>3</v>
      </c>
      <c r="G32" s="39">
        <v>3</v>
      </c>
      <c r="H32" s="39">
        <v>3</v>
      </c>
      <c r="I32" s="115">
        <v>3</v>
      </c>
      <c r="J32" s="102">
        <f t="shared" si="6"/>
        <v>0</v>
      </c>
      <c r="K32" s="72"/>
      <c r="L32" s="39"/>
      <c r="M32" s="39"/>
      <c r="N32" s="40"/>
      <c r="O32" s="102">
        <f t="shared" si="8"/>
        <v>0</v>
      </c>
      <c r="P32" s="72"/>
      <c r="Q32" s="39"/>
      <c r="R32" s="39"/>
      <c r="S32" s="40"/>
      <c r="T32" s="102">
        <f t="shared" si="9"/>
        <v>0</v>
      </c>
      <c r="U32" s="72"/>
      <c r="V32" s="39"/>
      <c r="W32" s="39"/>
      <c r="X32" s="40"/>
      <c r="Y32" s="102">
        <f t="shared" si="10"/>
        <v>0</v>
      </c>
      <c r="Z32" s="72"/>
      <c r="AA32" s="39"/>
      <c r="AB32" s="39"/>
      <c r="AC32" s="40"/>
      <c r="AD32" s="135">
        <f t="shared" si="3"/>
        <v>12</v>
      </c>
      <c r="AE32" s="138">
        <f t="shared" si="4"/>
        <v>12</v>
      </c>
    </row>
    <row r="33" spans="1:31" ht="15" customHeight="1">
      <c r="A33" s="11" t="s">
        <v>60</v>
      </c>
      <c r="B33" s="8"/>
      <c r="C33" s="69" t="s">
        <v>61</v>
      </c>
      <c r="D33" s="139">
        <f t="shared" si="7"/>
        <v>11</v>
      </c>
      <c r="E33" s="102">
        <f t="shared" si="5"/>
        <v>11</v>
      </c>
      <c r="F33" s="72">
        <v>4</v>
      </c>
      <c r="G33" s="39">
        <v>4</v>
      </c>
      <c r="H33" s="39"/>
      <c r="I33" s="115">
        <v>3</v>
      </c>
      <c r="J33" s="102">
        <f t="shared" si="6"/>
        <v>0</v>
      </c>
      <c r="K33" s="72"/>
      <c r="L33" s="39"/>
      <c r="M33" s="39"/>
      <c r="N33" s="40"/>
      <c r="O33" s="102">
        <f t="shared" si="8"/>
        <v>0</v>
      </c>
      <c r="P33" s="72"/>
      <c r="Q33" s="39"/>
      <c r="R33" s="39"/>
      <c r="S33" s="40"/>
      <c r="T33" s="102">
        <f t="shared" si="9"/>
        <v>0</v>
      </c>
      <c r="U33" s="72"/>
      <c r="V33" s="39"/>
      <c r="W33" s="39"/>
      <c r="X33" s="40"/>
      <c r="Y33" s="102">
        <f t="shared" si="10"/>
        <v>0</v>
      </c>
      <c r="Z33" s="72"/>
      <c r="AA33" s="39"/>
      <c r="AB33" s="39"/>
      <c r="AC33" s="40"/>
      <c r="AD33" s="135">
        <f t="shared" si="3"/>
        <v>11</v>
      </c>
      <c r="AE33" s="138">
        <f t="shared" si="4"/>
        <v>11</v>
      </c>
    </row>
    <row r="34" spans="1:31" ht="15" customHeight="1">
      <c r="A34" s="11" t="s">
        <v>17</v>
      </c>
      <c r="B34" s="8"/>
      <c r="C34" s="69" t="s">
        <v>62</v>
      </c>
      <c r="D34" s="139">
        <f t="shared" si="7"/>
        <v>2</v>
      </c>
      <c r="E34" s="102">
        <f t="shared" si="5"/>
        <v>2</v>
      </c>
      <c r="F34" s="72">
        <v>2</v>
      </c>
      <c r="G34" s="39"/>
      <c r="H34" s="39"/>
      <c r="I34" s="115"/>
      <c r="J34" s="102">
        <f t="shared" si="6"/>
        <v>0</v>
      </c>
      <c r="K34" s="72"/>
      <c r="L34" s="39"/>
      <c r="M34" s="39"/>
      <c r="N34" s="40"/>
      <c r="O34" s="102">
        <f t="shared" si="8"/>
        <v>0</v>
      </c>
      <c r="P34" s="72"/>
      <c r="Q34" s="39"/>
      <c r="R34" s="39"/>
      <c r="S34" s="40"/>
      <c r="T34" s="102">
        <f t="shared" si="9"/>
        <v>0</v>
      </c>
      <c r="U34" s="72"/>
      <c r="V34" s="39"/>
      <c r="W34" s="39"/>
      <c r="X34" s="40"/>
      <c r="Y34" s="102">
        <f t="shared" si="10"/>
        <v>0</v>
      </c>
      <c r="Z34" s="72"/>
      <c r="AA34" s="39"/>
      <c r="AB34" s="39"/>
      <c r="AC34" s="40"/>
      <c r="AD34" s="135">
        <f t="shared" si="3"/>
        <v>2</v>
      </c>
      <c r="AE34" s="138">
        <f t="shared" si="4"/>
        <v>2</v>
      </c>
    </row>
    <row r="35" spans="1:31" ht="15" customHeight="1" thickBot="1">
      <c r="A35" s="14" t="s">
        <v>63</v>
      </c>
      <c r="B35" s="15"/>
      <c r="C35" s="75" t="s">
        <v>64</v>
      </c>
      <c r="D35" s="139">
        <f t="shared" si="7"/>
        <v>0</v>
      </c>
      <c r="E35" s="102">
        <f t="shared" si="5"/>
        <v>0</v>
      </c>
      <c r="F35" s="77"/>
      <c r="G35" s="55"/>
      <c r="H35" s="55"/>
      <c r="I35" s="120"/>
      <c r="J35" s="102">
        <f t="shared" si="6"/>
        <v>0</v>
      </c>
      <c r="K35" s="77"/>
      <c r="L35" s="55"/>
      <c r="M35" s="55"/>
      <c r="N35" s="56"/>
      <c r="O35" s="102">
        <f t="shared" si="8"/>
        <v>0</v>
      </c>
      <c r="P35" s="77"/>
      <c r="Q35" s="55"/>
      <c r="R35" s="55"/>
      <c r="S35" s="56"/>
      <c r="T35" s="102">
        <f t="shared" si="9"/>
        <v>0</v>
      </c>
      <c r="U35" s="77"/>
      <c r="V35" s="55"/>
      <c r="W35" s="55"/>
      <c r="X35" s="56"/>
      <c r="Y35" s="102">
        <f t="shared" si="10"/>
        <v>0</v>
      </c>
      <c r="Z35" s="77"/>
      <c r="AA35" s="55"/>
      <c r="AB35" s="55"/>
      <c r="AC35" s="56"/>
      <c r="AD35" s="135">
        <f t="shared" si="3"/>
        <v>0</v>
      </c>
      <c r="AE35" s="138">
        <f t="shared" si="4"/>
        <v>0</v>
      </c>
    </row>
    <row r="36" spans="1:31" ht="13.5" customHeight="1" thickBot="1">
      <c r="A36" s="3" t="s">
        <v>65</v>
      </c>
      <c r="B36" s="9">
        <v>226</v>
      </c>
      <c r="C36" s="20"/>
      <c r="D36" s="134">
        <f>SUM(D37:D49)</f>
        <v>150</v>
      </c>
      <c r="E36" s="107">
        <f>SUM(F36:I36)</f>
        <v>150</v>
      </c>
      <c r="F36" s="67">
        <f>SUM(F37:F49)</f>
        <v>58</v>
      </c>
      <c r="G36" s="43">
        <f>SUM(G37:G49)</f>
        <v>55</v>
      </c>
      <c r="H36" s="43">
        <f>SUM(H37:H49)</f>
        <v>27</v>
      </c>
      <c r="I36" s="66">
        <f>SUM(I37:I49)</f>
        <v>10</v>
      </c>
      <c r="J36" s="107">
        <f>SUM(K36:N36)</f>
        <v>0</v>
      </c>
      <c r="K36" s="67">
        <f>SUM(K38:K49)</f>
        <v>0</v>
      </c>
      <c r="L36" s="43">
        <f>SUM(L38:L49)</f>
        <v>0</v>
      </c>
      <c r="M36" s="43">
        <f>SUM(M38:M49)</f>
        <v>0</v>
      </c>
      <c r="N36" s="44">
        <f>SUM(N38:N49)</f>
        <v>0</v>
      </c>
      <c r="O36" s="107">
        <f t="shared" si="8"/>
        <v>0</v>
      </c>
      <c r="P36" s="67">
        <f>SUM(P38:P49)</f>
        <v>0</v>
      </c>
      <c r="Q36" s="43">
        <f>SUM(Q38:Q49)</f>
        <v>0</v>
      </c>
      <c r="R36" s="43">
        <f>SUM(R38:R49)</f>
        <v>0</v>
      </c>
      <c r="S36" s="44">
        <f>SUM(S38:S49)</f>
        <v>0</v>
      </c>
      <c r="T36" s="107">
        <f t="shared" si="9"/>
        <v>0</v>
      </c>
      <c r="U36" s="67">
        <f>SUM(U38:U49)</f>
        <v>0</v>
      </c>
      <c r="V36" s="43">
        <f>SUM(V38:V49)</f>
        <v>0</v>
      </c>
      <c r="W36" s="43">
        <f>SUM(W38:W49)</f>
        <v>0</v>
      </c>
      <c r="X36" s="44">
        <f>SUM(X38:X49)</f>
        <v>0</v>
      </c>
      <c r="Y36" s="107">
        <f t="shared" si="10"/>
        <v>0</v>
      </c>
      <c r="Z36" s="67">
        <f>SUM(Z38:Z49)</f>
        <v>0</v>
      </c>
      <c r="AA36" s="43">
        <f>SUM(AA38:AA49)</f>
        <v>0</v>
      </c>
      <c r="AB36" s="43">
        <f>SUM(AB38:AB49)</f>
        <v>0</v>
      </c>
      <c r="AC36" s="44">
        <f>SUM(AC38:AC49)</f>
        <v>0</v>
      </c>
      <c r="AD36" s="135">
        <f>SUM(AD37:AD49)</f>
        <v>133</v>
      </c>
      <c r="AE36" s="138">
        <f>SUM(AE37:AE49)</f>
        <v>133</v>
      </c>
    </row>
    <row r="37" spans="1:31" ht="13.5" customHeight="1">
      <c r="A37" s="23" t="s">
        <v>120</v>
      </c>
      <c r="B37" s="24"/>
      <c r="C37" s="68" t="s">
        <v>121</v>
      </c>
      <c r="D37" s="139">
        <f t="shared" si="7"/>
        <v>1</v>
      </c>
      <c r="E37" s="101">
        <f>SUM(G37:I37)</f>
        <v>1</v>
      </c>
      <c r="F37" s="12"/>
      <c r="G37" s="37">
        <v>1</v>
      </c>
      <c r="H37" s="60"/>
      <c r="I37" s="131"/>
      <c r="J37" s="130"/>
      <c r="K37" s="121"/>
      <c r="L37" s="60"/>
      <c r="M37" s="60"/>
      <c r="N37" s="60"/>
      <c r="O37" s="130"/>
      <c r="P37" s="121"/>
      <c r="Q37" s="60"/>
      <c r="R37" s="60"/>
      <c r="S37" s="60"/>
      <c r="T37" s="130"/>
      <c r="U37" s="121"/>
      <c r="V37" s="60"/>
      <c r="W37" s="60"/>
      <c r="X37" s="60"/>
      <c r="Y37" s="130"/>
      <c r="Z37" s="121"/>
      <c r="AA37" s="60"/>
      <c r="AB37" s="60"/>
      <c r="AC37" s="60"/>
      <c r="AD37" s="135">
        <f t="shared" si="3"/>
        <v>1</v>
      </c>
      <c r="AE37" s="138">
        <f t="shared" si="4"/>
        <v>1</v>
      </c>
    </row>
    <row r="38" spans="1:31" ht="15" customHeight="1">
      <c r="A38" s="11" t="s">
        <v>66</v>
      </c>
      <c r="B38" s="8"/>
      <c r="C38" s="69" t="s">
        <v>67</v>
      </c>
      <c r="D38" s="139">
        <f t="shared" si="7"/>
        <v>0</v>
      </c>
      <c r="E38" s="102">
        <f t="shared" si="5"/>
        <v>0</v>
      </c>
      <c r="F38" s="72"/>
      <c r="G38" s="39"/>
      <c r="H38" s="39"/>
      <c r="I38" s="115"/>
      <c r="J38" s="102">
        <f t="shared" si="6"/>
        <v>0</v>
      </c>
      <c r="K38" s="72"/>
      <c r="L38" s="39"/>
      <c r="M38" s="39"/>
      <c r="N38" s="39"/>
      <c r="O38" s="102">
        <f aca="true" t="shared" si="13" ref="O38:O61">SUM(P38:S38)</f>
        <v>0</v>
      </c>
      <c r="P38" s="72"/>
      <c r="Q38" s="39"/>
      <c r="R38" s="39"/>
      <c r="S38" s="39"/>
      <c r="T38" s="102">
        <f aca="true" t="shared" si="14" ref="T38:T61">SUM(U38:X38)</f>
        <v>0</v>
      </c>
      <c r="U38" s="72"/>
      <c r="V38" s="39"/>
      <c r="W38" s="39"/>
      <c r="X38" s="39"/>
      <c r="Y38" s="102">
        <f aca="true" t="shared" si="15" ref="Y38:Y61">SUM(Z38:AC38)</f>
        <v>0</v>
      </c>
      <c r="Z38" s="72"/>
      <c r="AA38" s="39"/>
      <c r="AB38" s="39"/>
      <c r="AC38" s="39"/>
      <c r="AD38" s="135">
        <f t="shared" si="3"/>
        <v>0</v>
      </c>
      <c r="AE38" s="138">
        <f t="shared" si="4"/>
        <v>0</v>
      </c>
    </row>
    <row r="39" spans="1:31" ht="15" customHeight="1">
      <c r="A39" s="18" t="s">
        <v>68</v>
      </c>
      <c r="B39" s="19"/>
      <c r="C39" s="74" t="s">
        <v>69</v>
      </c>
      <c r="D39" s="139">
        <f t="shared" si="7"/>
        <v>0</v>
      </c>
      <c r="E39" s="101">
        <f t="shared" si="5"/>
        <v>0</v>
      </c>
      <c r="F39" s="76"/>
      <c r="G39" s="37"/>
      <c r="H39" s="37"/>
      <c r="I39" s="113"/>
      <c r="J39" s="102">
        <f t="shared" si="6"/>
        <v>0</v>
      </c>
      <c r="K39" s="72"/>
      <c r="L39" s="39"/>
      <c r="M39" s="39"/>
      <c r="N39" s="39"/>
      <c r="O39" s="102">
        <f t="shared" si="13"/>
        <v>0</v>
      </c>
      <c r="P39" s="72"/>
      <c r="Q39" s="39"/>
      <c r="R39" s="39"/>
      <c r="S39" s="39"/>
      <c r="T39" s="102">
        <f t="shared" si="14"/>
        <v>0</v>
      </c>
      <c r="U39" s="72"/>
      <c r="V39" s="39"/>
      <c r="W39" s="39"/>
      <c r="X39" s="39"/>
      <c r="Y39" s="102">
        <f t="shared" si="15"/>
        <v>0</v>
      </c>
      <c r="Z39" s="72"/>
      <c r="AA39" s="39"/>
      <c r="AB39" s="39"/>
      <c r="AC39" s="39"/>
      <c r="AD39" s="135">
        <f t="shared" si="3"/>
        <v>0</v>
      </c>
      <c r="AE39" s="138">
        <f t="shared" si="4"/>
        <v>0</v>
      </c>
    </row>
    <row r="40" spans="1:31" ht="15" customHeight="1">
      <c r="A40" s="11" t="s">
        <v>70</v>
      </c>
      <c r="B40" s="8"/>
      <c r="C40" s="69" t="s">
        <v>71</v>
      </c>
      <c r="D40" s="139">
        <f t="shared" si="7"/>
        <v>12</v>
      </c>
      <c r="E40" s="102">
        <f t="shared" si="5"/>
        <v>12</v>
      </c>
      <c r="F40" s="72">
        <v>3</v>
      </c>
      <c r="G40" s="39">
        <v>3</v>
      </c>
      <c r="H40" s="39">
        <v>3</v>
      </c>
      <c r="I40" s="115">
        <v>3</v>
      </c>
      <c r="J40" s="102">
        <f t="shared" si="6"/>
        <v>0</v>
      </c>
      <c r="K40" s="72"/>
      <c r="L40" s="39"/>
      <c r="M40" s="39"/>
      <c r="N40" s="39"/>
      <c r="O40" s="102">
        <f t="shared" si="13"/>
        <v>0</v>
      </c>
      <c r="P40" s="72"/>
      <c r="Q40" s="39"/>
      <c r="R40" s="39"/>
      <c r="S40" s="39"/>
      <c r="T40" s="102">
        <f t="shared" si="14"/>
        <v>0</v>
      </c>
      <c r="U40" s="72"/>
      <c r="V40" s="39"/>
      <c r="W40" s="39"/>
      <c r="X40" s="39"/>
      <c r="Y40" s="102">
        <f t="shared" si="15"/>
        <v>0</v>
      </c>
      <c r="Z40" s="72"/>
      <c r="AA40" s="39"/>
      <c r="AB40" s="39"/>
      <c r="AC40" s="39"/>
      <c r="AD40" s="135">
        <f t="shared" si="3"/>
        <v>12</v>
      </c>
      <c r="AE40" s="138">
        <f t="shared" si="4"/>
        <v>12</v>
      </c>
    </row>
    <row r="41" spans="1:31" ht="15" customHeight="1">
      <c r="A41" s="11" t="s">
        <v>73</v>
      </c>
      <c r="B41" s="8"/>
      <c r="C41" s="69" t="s">
        <v>72</v>
      </c>
      <c r="D41" s="139">
        <f t="shared" si="7"/>
        <v>5</v>
      </c>
      <c r="E41" s="102">
        <f t="shared" si="5"/>
        <v>5</v>
      </c>
      <c r="F41" s="72">
        <v>5</v>
      </c>
      <c r="G41" s="39"/>
      <c r="H41" s="39"/>
      <c r="I41" s="115"/>
      <c r="J41" s="102">
        <f t="shared" si="6"/>
        <v>0</v>
      </c>
      <c r="K41" s="72"/>
      <c r="L41" s="39"/>
      <c r="M41" s="39"/>
      <c r="N41" s="39"/>
      <c r="O41" s="102">
        <f t="shared" si="13"/>
        <v>0</v>
      </c>
      <c r="P41" s="72"/>
      <c r="Q41" s="39"/>
      <c r="R41" s="39"/>
      <c r="S41" s="39"/>
      <c r="T41" s="102">
        <f t="shared" si="14"/>
        <v>0</v>
      </c>
      <c r="U41" s="72"/>
      <c r="V41" s="39"/>
      <c r="W41" s="39"/>
      <c r="X41" s="39"/>
      <c r="Y41" s="102">
        <f t="shared" si="15"/>
        <v>0</v>
      </c>
      <c r="Z41" s="72"/>
      <c r="AA41" s="39"/>
      <c r="AB41" s="39"/>
      <c r="AC41" s="39"/>
      <c r="AD41" s="135">
        <f t="shared" si="3"/>
        <v>5</v>
      </c>
      <c r="AE41" s="138">
        <f t="shared" si="4"/>
        <v>5</v>
      </c>
    </row>
    <row r="42" spans="1:31" ht="15" customHeight="1">
      <c r="A42" s="11" t="s">
        <v>74</v>
      </c>
      <c r="B42" s="8"/>
      <c r="C42" s="69" t="s">
        <v>75</v>
      </c>
      <c r="D42" s="139">
        <f t="shared" si="7"/>
        <v>15</v>
      </c>
      <c r="E42" s="102">
        <f t="shared" si="5"/>
        <v>15</v>
      </c>
      <c r="F42" s="12">
        <v>4</v>
      </c>
      <c r="G42" s="39">
        <v>4</v>
      </c>
      <c r="H42" s="39">
        <v>4</v>
      </c>
      <c r="I42" s="115">
        <v>3</v>
      </c>
      <c r="J42" s="102">
        <f t="shared" si="6"/>
        <v>0</v>
      </c>
      <c r="K42" s="72"/>
      <c r="L42" s="39"/>
      <c r="M42" s="39"/>
      <c r="N42" s="39"/>
      <c r="O42" s="102">
        <f t="shared" si="13"/>
        <v>0</v>
      </c>
      <c r="P42" s="72"/>
      <c r="Q42" s="39"/>
      <c r="R42" s="39"/>
      <c r="S42" s="39"/>
      <c r="T42" s="102">
        <f t="shared" si="14"/>
        <v>0</v>
      </c>
      <c r="U42" s="72"/>
      <c r="V42" s="39"/>
      <c r="W42" s="39"/>
      <c r="X42" s="39"/>
      <c r="Y42" s="102">
        <f t="shared" si="15"/>
        <v>0</v>
      </c>
      <c r="Z42" s="72"/>
      <c r="AA42" s="39"/>
      <c r="AB42" s="39"/>
      <c r="AC42" s="39"/>
      <c r="AD42" s="135">
        <f t="shared" si="3"/>
        <v>15</v>
      </c>
      <c r="AE42" s="138">
        <f t="shared" si="4"/>
        <v>15</v>
      </c>
    </row>
    <row r="43" spans="1:31" ht="15" customHeight="1">
      <c r="A43" s="11" t="s">
        <v>76</v>
      </c>
      <c r="B43" s="8"/>
      <c r="C43" s="69" t="s">
        <v>77</v>
      </c>
      <c r="D43" s="139">
        <f t="shared" si="7"/>
        <v>44</v>
      </c>
      <c r="E43" s="102">
        <f>SUM(F43:I43)</f>
        <v>44</v>
      </c>
      <c r="F43" s="72">
        <v>13</v>
      </c>
      <c r="G43" s="39">
        <v>14</v>
      </c>
      <c r="H43" s="39">
        <v>17</v>
      </c>
      <c r="I43" s="115"/>
      <c r="J43" s="102">
        <f t="shared" si="6"/>
        <v>0</v>
      </c>
      <c r="K43" s="72"/>
      <c r="L43" s="39"/>
      <c r="M43" s="39"/>
      <c r="N43" s="39"/>
      <c r="O43" s="102">
        <f t="shared" si="13"/>
        <v>0</v>
      </c>
      <c r="P43" s="72"/>
      <c r="Q43" s="39"/>
      <c r="R43" s="39"/>
      <c r="S43" s="39"/>
      <c r="T43" s="102">
        <f t="shared" si="14"/>
        <v>0</v>
      </c>
      <c r="U43" s="72"/>
      <c r="V43" s="39"/>
      <c r="W43" s="39"/>
      <c r="X43" s="39"/>
      <c r="Y43" s="102">
        <f t="shared" si="15"/>
        <v>0</v>
      </c>
      <c r="Z43" s="72"/>
      <c r="AA43" s="39"/>
      <c r="AB43" s="39"/>
      <c r="AC43" s="39"/>
      <c r="AD43" s="135">
        <f>F43+G43</f>
        <v>27</v>
      </c>
      <c r="AE43" s="138">
        <f t="shared" si="4"/>
        <v>27</v>
      </c>
    </row>
    <row r="44" spans="1:31" ht="15" customHeight="1">
      <c r="A44" s="11" t="s">
        <v>78</v>
      </c>
      <c r="B44" s="8"/>
      <c r="C44" s="69" t="s">
        <v>79</v>
      </c>
      <c r="D44" s="139">
        <f t="shared" si="7"/>
        <v>0</v>
      </c>
      <c r="E44" s="102">
        <f t="shared" si="5"/>
        <v>0</v>
      </c>
      <c r="F44" s="72"/>
      <c r="G44" s="39"/>
      <c r="H44" s="39"/>
      <c r="I44" s="115"/>
      <c r="J44" s="102">
        <f t="shared" si="6"/>
        <v>0</v>
      </c>
      <c r="K44" s="72"/>
      <c r="L44" s="39"/>
      <c r="M44" s="39"/>
      <c r="N44" s="39"/>
      <c r="O44" s="102">
        <f t="shared" si="13"/>
        <v>0</v>
      </c>
      <c r="P44" s="72"/>
      <c r="Q44" s="39"/>
      <c r="R44" s="39"/>
      <c r="S44" s="39"/>
      <c r="T44" s="102">
        <f t="shared" si="14"/>
        <v>0</v>
      </c>
      <c r="U44" s="72"/>
      <c r="V44" s="39"/>
      <c r="W44" s="39"/>
      <c r="X44" s="39"/>
      <c r="Y44" s="102">
        <f t="shared" si="15"/>
        <v>0</v>
      </c>
      <c r="Z44" s="72"/>
      <c r="AA44" s="39"/>
      <c r="AB44" s="39"/>
      <c r="AC44" s="39"/>
      <c r="AD44" s="135">
        <f t="shared" si="3"/>
        <v>0</v>
      </c>
      <c r="AE44" s="138">
        <f t="shared" si="4"/>
        <v>0</v>
      </c>
    </row>
    <row r="45" spans="1:31" ht="15" customHeight="1">
      <c r="A45" s="11" t="s">
        <v>122</v>
      </c>
      <c r="B45" s="8"/>
      <c r="C45" s="69" t="s">
        <v>123</v>
      </c>
      <c r="D45" s="139">
        <f t="shared" si="7"/>
        <v>6</v>
      </c>
      <c r="E45" s="102">
        <f t="shared" si="5"/>
        <v>6</v>
      </c>
      <c r="F45" s="72">
        <v>2</v>
      </c>
      <c r="G45" s="39">
        <v>1</v>
      </c>
      <c r="H45" s="39">
        <v>3</v>
      </c>
      <c r="I45" s="115"/>
      <c r="J45" s="102">
        <f t="shared" si="6"/>
        <v>0</v>
      </c>
      <c r="K45" s="72"/>
      <c r="L45" s="39"/>
      <c r="M45" s="39"/>
      <c r="N45" s="39"/>
      <c r="O45" s="102">
        <f t="shared" si="13"/>
        <v>0</v>
      </c>
      <c r="P45" s="72"/>
      <c r="Q45" s="39"/>
      <c r="R45" s="39"/>
      <c r="S45" s="39"/>
      <c r="T45" s="102">
        <f t="shared" si="14"/>
        <v>0</v>
      </c>
      <c r="U45" s="72"/>
      <c r="V45" s="39"/>
      <c r="W45" s="39"/>
      <c r="X45" s="39"/>
      <c r="Y45" s="102">
        <f t="shared" si="15"/>
        <v>0</v>
      </c>
      <c r="Z45" s="72"/>
      <c r="AA45" s="39"/>
      <c r="AB45" s="39"/>
      <c r="AC45" s="39"/>
      <c r="AD45" s="135">
        <f t="shared" si="3"/>
        <v>6</v>
      </c>
      <c r="AE45" s="138">
        <f t="shared" si="4"/>
        <v>6</v>
      </c>
    </row>
    <row r="46" spans="1:31" ht="15" customHeight="1">
      <c r="A46" s="11" t="s">
        <v>80</v>
      </c>
      <c r="B46" s="8"/>
      <c r="C46" s="69" t="s">
        <v>81</v>
      </c>
      <c r="D46" s="139">
        <f t="shared" si="7"/>
        <v>3</v>
      </c>
      <c r="E46" s="102">
        <f t="shared" si="5"/>
        <v>3</v>
      </c>
      <c r="F46" s="72"/>
      <c r="G46" s="39">
        <v>2</v>
      </c>
      <c r="H46" s="39"/>
      <c r="I46" s="39">
        <v>1</v>
      </c>
      <c r="J46" s="39">
        <f t="shared" si="6"/>
        <v>0</v>
      </c>
      <c r="K46" s="39"/>
      <c r="L46" s="39"/>
      <c r="M46" s="39"/>
      <c r="N46" s="39"/>
      <c r="O46" s="39">
        <f t="shared" si="13"/>
        <v>0</v>
      </c>
      <c r="P46" s="39"/>
      <c r="Q46" s="39"/>
      <c r="R46" s="39"/>
      <c r="S46" s="39"/>
      <c r="T46" s="39">
        <f t="shared" si="14"/>
        <v>0</v>
      </c>
      <c r="U46" s="39"/>
      <c r="V46" s="39"/>
      <c r="W46" s="39"/>
      <c r="X46" s="39"/>
      <c r="Y46" s="39">
        <f t="shared" si="15"/>
        <v>0</v>
      </c>
      <c r="Z46" s="39"/>
      <c r="AA46" s="39"/>
      <c r="AB46" s="39"/>
      <c r="AC46" s="39"/>
      <c r="AD46" s="135">
        <f t="shared" si="3"/>
        <v>3</v>
      </c>
      <c r="AE46" s="138">
        <f t="shared" si="4"/>
        <v>3</v>
      </c>
    </row>
    <row r="47" spans="1:31" ht="15" customHeight="1">
      <c r="A47" s="11" t="s">
        <v>82</v>
      </c>
      <c r="B47" s="8"/>
      <c r="C47" s="69" t="s">
        <v>83</v>
      </c>
      <c r="D47" s="139">
        <f t="shared" si="7"/>
        <v>55</v>
      </c>
      <c r="E47" s="102">
        <f t="shared" si="5"/>
        <v>55</v>
      </c>
      <c r="F47" s="72">
        <v>25</v>
      </c>
      <c r="G47" s="39">
        <v>30</v>
      </c>
      <c r="H47" s="39"/>
      <c r="I47" s="39"/>
      <c r="J47" s="39">
        <f t="shared" si="6"/>
        <v>0</v>
      </c>
      <c r="K47" s="39"/>
      <c r="L47" s="39"/>
      <c r="M47" s="39"/>
      <c r="N47" s="39"/>
      <c r="O47" s="39">
        <f t="shared" si="13"/>
        <v>0</v>
      </c>
      <c r="P47" s="39"/>
      <c r="Q47" s="39"/>
      <c r="R47" s="39"/>
      <c r="S47" s="39"/>
      <c r="T47" s="39">
        <f t="shared" si="14"/>
        <v>0</v>
      </c>
      <c r="U47" s="39"/>
      <c r="V47" s="39"/>
      <c r="W47" s="39"/>
      <c r="X47" s="39"/>
      <c r="Y47" s="39">
        <f t="shared" si="15"/>
        <v>0</v>
      </c>
      <c r="Z47" s="39"/>
      <c r="AA47" s="39"/>
      <c r="AB47" s="39"/>
      <c r="AC47" s="39"/>
      <c r="AD47" s="135">
        <f t="shared" si="3"/>
        <v>55</v>
      </c>
      <c r="AE47" s="138">
        <f t="shared" si="4"/>
        <v>55</v>
      </c>
    </row>
    <row r="48" spans="1:31" ht="15" customHeight="1">
      <c r="A48" s="11" t="s">
        <v>84</v>
      </c>
      <c r="B48" s="8"/>
      <c r="C48" s="69" t="s">
        <v>85</v>
      </c>
      <c r="D48" s="139">
        <f t="shared" si="7"/>
        <v>6</v>
      </c>
      <c r="E48" s="102">
        <f t="shared" si="5"/>
        <v>6</v>
      </c>
      <c r="F48" s="72">
        <v>3</v>
      </c>
      <c r="G48" s="39"/>
      <c r="H48" s="39"/>
      <c r="I48" s="39">
        <v>3</v>
      </c>
      <c r="J48" s="39">
        <f t="shared" si="6"/>
        <v>0</v>
      </c>
      <c r="K48" s="39"/>
      <c r="L48" s="39"/>
      <c r="M48" s="39"/>
      <c r="N48" s="39"/>
      <c r="O48" s="39">
        <f t="shared" si="13"/>
        <v>0</v>
      </c>
      <c r="P48" s="39"/>
      <c r="Q48" s="39"/>
      <c r="R48" s="39"/>
      <c r="S48" s="39"/>
      <c r="T48" s="39">
        <f t="shared" si="14"/>
        <v>0</v>
      </c>
      <c r="U48" s="39"/>
      <c r="V48" s="39"/>
      <c r="W48" s="39"/>
      <c r="X48" s="39"/>
      <c r="Y48" s="39">
        <f t="shared" si="15"/>
        <v>0</v>
      </c>
      <c r="Z48" s="39"/>
      <c r="AA48" s="39"/>
      <c r="AB48" s="39"/>
      <c r="AC48" s="39"/>
      <c r="AD48" s="135">
        <f t="shared" si="3"/>
        <v>6</v>
      </c>
      <c r="AE48" s="138">
        <f t="shared" si="4"/>
        <v>6</v>
      </c>
    </row>
    <row r="49" spans="1:31" ht="15" customHeight="1" thickBot="1">
      <c r="A49" s="14" t="s">
        <v>86</v>
      </c>
      <c r="B49" s="15"/>
      <c r="C49" s="70" t="s">
        <v>87</v>
      </c>
      <c r="D49" s="139">
        <f t="shared" si="7"/>
        <v>3</v>
      </c>
      <c r="E49" s="103">
        <f t="shared" si="5"/>
        <v>3</v>
      </c>
      <c r="F49" s="73">
        <v>3</v>
      </c>
      <c r="G49" s="41"/>
      <c r="H49" s="41"/>
      <c r="I49" s="117"/>
      <c r="J49" s="108">
        <f t="shared" si="6"/>
        <v>0</v>
      </c>
      <c r="K49" s="73"/>
      <c r="L49" s="41"/>
      <c r="M49" s="41"/>
      <c r="N49" s="42"/>
      <c r="O49" s="108">
        <f t="shared" si="13"/>
        <v>0</v>
      </c>
      <c r="P49" s="73"/>
      <c r="Q49" s="41"/>
      <c r="R49" s="41"/>
      <c r="S49" s="42"/>
      <c r="T49" s="108">
        <f t="shared" si="14"/>
        <v>0</v>
      </c>
      <c r="U49" s="73"/>
      <c r="V49" s="41"/>
      <c r="W49" s="41"/>
      <c r="X49" s="42"/>
      <c r="Y49" s="108">
        <f t="shared" si="15"/>
        <v>0</v>
      </c>
      <c r="Z49" s="73"/>
      <c r="AA49" s="41"/>
      <c r="AB49" s="41"/>
      <c r="AC49" s="42"/>
      <c r="AD49" s="135">
        <f t="shared" si="3"/>
        <v>3</v>
      </c>
      <c r="AE49" s="138">
        <f t="shared" si="4"/>
        <v>3</v>
      </c>
    </row>
    <row r="50" spans="1:31" ht="15" customHeight="1" thickBot="1">
      <c r="A50" s="21" t="s">
        <v>10</v>
      </c>
      <c r="B50" s="65">
        <v>290</v>
      </c>
      <c r="C50" s="61"/>
      <c r="D50" s="133">
        <f>SUM(D51:D55)</f>
        <v>42</v>
      </c>
      <c r="E50" s="122">
        <f>SUM(F50:I50)</f>
        <v>42</v>
      </c>
      <c r="F50" s="80">
        <f>SUM(F51:F55)</f>
        <v>13</v>
      </c>
      <c r="G50" s="43">
        <f>SUM(G51:G55)</f>
        <v>11</v>
      </c>
      <c r="H50" s="43">
        <f>SUM(H51:H55)</f>
        <v>11</v>
      </c>
      <c r="I50" s="66">
        <f>SUM(I51:I55)</f>
        <v>7</v>
      </c>
      <c r="J50" s="107">
        <f>SUM(K50:N50)</f>
        <v>0</v>
      </c>
      <c r="K50" s="67">
        <f>SUM(K51:K55)</f>
        <v>0</v>
      </c>
      <c r="L50" s="43">
        <f>SUM(L51:L55)</f>
        <v>0</v>
      </c>
      <c r="M50" s="43">
        <f>SUM(M51:M55)</f>
        <v>0</v>
      </c>
      <c r="N50" s="44">
        <f>SUM(N51:N55)</f>
        <v>0</v>
      </c>
      <c r="O50" s="107">
        <f t="shared" si="13"/>
        <v>0</v>
      </c>
      <c r="P50" s="67">
        <f>SUM(P51:P55)</f>
        <v>0</v>
      </c>
      <c r="Q50" s="43">
        <f>SUM(Q51:Q55)</f>
        <v>0</v>
      </c>
      <c r="R50" s="43">
        <f>SUM(R51:R55)</f>
        <v>0</v>
      </c>
      <c r="S50" s="44">
        <f>SUM(S51:S55)</f>
        <v>0</v>
      </c>
      <c r="T50" s="107">
        <f t="shared" si="14"/>
        <v>0</v>
      </c>
      <c r="U50" s="67">
        <f>SUM(U51:U55)</f>
        <v>0</v>
      </c>
      <c r="V50" s="43">
        <f>SUM(V51:V55)</f>
        <v>0</v>
      </c>
      <c r="W50" s="43">
        <f>SUM(W51:W55)</f>
        <v>0</v>
      </c>
      <c r="X50" s="44">
        <f>SUM(X51:X55)</f>
        <v>0</v>
      </c>
      <c r="Y50" s="107">
        <f t="shared" si="15"/>
        <v>0</v>
      </c>
      <c r="Z50" s="67">
        <f aca="true" t="shared" si="16" ref="Z50:AE50">SUM(Z51:Z55)</f>
        <v>0</v>
      </c>
      <c r="AA50" s="43">
        <f t="shared" si="16"/>
        <v>0</v>
      </c>
      <c r="AB50" s="43">
        <f t="shared" si="16"/>
        <v>0</v>
      </c>
      <c r="AC50" s="44">
        <f t="shared" si="16"/>
        <v>0</v>
      </c>
      <c r="AD50" s="135">
        <f t="shared" si="16"/>
        <v>42</v>
      </c>
      <c r="AE50" s="138">
        <f t="shared" si="16"/>
        <v>42</v>
      </c>
    </row>
    <row r="51" spans="1:31" ht="15" customHeight="1">
      <c r="A51" s="23" t="s">
        <v>10</v>
      </c>
      <c r="B51" s="24"/>
      <c r="C51" s="68" t="s">
        <v>88</v>
      </c>
      <c r="D51" s="139">
        <f t="shared" si="7"/>
        <v>1</v>
      </c>
      <c r="E51" s="124">
        <f t="shared" si="5"/>
        <v>1</v>
      </c>
      <c r="F51" s="94">
        <v>1</v>
      </c>
      <c r="G51" s="49"/>
      <c r="H51" s="49"/>
      <c r="I51" s="114"/>
      <c r="J51" s="102">
        <f t="shared" si="6"/>
        <v>0</v>
      </c>
      <c r="K51" s="98"/>
      <c r="L51" s="49"/>
      <c r="M51" s="49"/>
      <c r="N51" s="50"/>
      <c r="O51" s="102">
        <f t="shared" si="13"/>
        <v>0</v>
      </c>
      <c r="P51" s="98"/>
      <c r="Q51" s="49"/>
      <c r="R51" s="49"/>
      <c r="S51" s="50"/>
      <c r="T51" s="102">
        <f t="shared" si="14"/>
        <v>0</v>
      </c>
      <c r="U51" s="98"/>
      <c r="V51" s="49"/>
      <c r="W51" s="49"/>
      <c r="X51" s="50"/>
      <c r="Y51" s="102">
        <f t="shared" si="15"/>
        <v>0</v>
      </c>
      <c r="Z51" s="98"/>
      <c r="AA51" s="49"/>
      <c r="AB51" s="49"/>
      <c r="AC51" s="50"/>
      <c r="AD51" s="135">
        <f t="shared" si="3"/>
        <v>1</v>
      </c>
      <c r="AE51" s="138">
        <f t="shared" si="4"/>
        <v>1</v>
      </c>
    </row>
    <row r="52" spans="1:31" ht="15" customHeight="1">
      <c r="A52" s="11" t="s">
        <v>12</v>
      </c>
      <c r="B52" s="7"/>
      <c r="C52" s="69" t="s">
        <v>89</v>
      </c>
      <c r="D52" s="139">
        <f t="shared" si="7"/>
        <v>13</v>
      </c>
      <c r="E52" s="124">
        <f t="shared" si="5"/>
        <v>13</v>
      </c>
      <c r="F52" s="81">
        <v>4</v>
      </c>
      <c r="G52" s="39">
        <v>3</v>
      </c>
      <c r="H52" s="39">
        <v>3</v>
      </c>
      <c r="I52" s="115">
        <v>3</v>
      </c>
      <c r="J52" s="102">
        <f t="shared" si="6"/>
        <v>0</v>
      </c>
      <c r="K52" s="99"/>
      <c r="L52" s="39"/>
      <c r="M52" s="39"/>
      <c r="N52" s="40"/>
      <c r="O52" s="102">
        <f t="shared" si="13"/>
        <v>0</v>
      </c>
      <c r="P52" s="99"/>
      <c r="Q52" s="39"/>
      <c r="R52" s="39"/>
      <c r="S52" s="40"/>
      <c r="T52" s="102">
        <f t="shared" si="14"/>
        <v>0</v>
      </c>
      <c r="U52" s="99"/>
      <c r="V52" s="39"/>
      <c r="W52" s="39"/>
      <c r="X52" s="40"/>
      <c r="Y52" s="102">
        <f t="shared" si="15"/>
        <v>0</v>
      </c>
      <c r="Z52" s="99"/>
      <c r="AA52" s="39"/>
      <c r="AB52" s="39"/>
      <c r="AC52" s="40"/>
      <c r="AD52" s="135">
        <f t="shared" si="3"/>
        <v>13</v>
      </c>
      <c r="AE52" s="138">
        <f t="shared" si="4"/>
        <v>13</v>
      </c>
    </row>
    <row r="53" spans="1:31" ht="15" customHeight="1">
      <c r="A53" s="13" t="s">
        <v>90</v>
      </c>
      <c r="B53" s="8"/>
      <c r="C53" s="69" t="s">
        <v>91</v>
      </c>
      <c r="D53" s="139">
        <f t="shared" si="7"/>
        <v>0</v>
      </c>
      <c r="E53" s="124">
        <f t="shared" si="5"/>
        <v>0</v>
      </c>
      <c r="F53" s="81"/>
      <c r="G53" s="39"/>
      <c r="H53" s="39"/>
      <c r="I53" s="115"/>
      <c r="J53" s="102">
        <f t="shared" si="6"/>
        <v>0</v>
      </c>
      <c r="K53" s="72"/>
      <c r="L53" s="39"/>
      <c r="M53" s="39"/>
      <c r="N53" s="40"/>
      <c r="O53" s="102">
        <f t="shared" si="13"/>
        <v>0</v>
      </c>
      <c r="P53" s="72"/>
      <c r="Q53" s="39"/>
      <c r="R53" s="39"/>
      <c r="S53" s="40"/>
      <c r="T53" s="102">
        <f t="shared" si="14"/>
        <v>0</v>
      </c>
      <c r="U53" s="72"/>
      <c r="V53" s="39"/>
      <c r="W53" s="39"/>
      <c r="X53" s="40"/>
      <c r="Y53" s="102">
        <f t="shared" si="15"/>
        <v>0</v>
      </c>
      <c r="Z53" s="72"/>
      <c r="AA53" s="39"/>
      <c r="AB53" s="39"/>
      <c r="AC53" s="40"/>
      <c r="AD53" s="135">
        <f t="shared" si="3"/>
        <v>0</v>
      </c>
      <c r="AE53" s="138">
        <f t="shared" si="4"/>
        <v>0</v>
      </c>
    </row>
    <row r="54" spans="1:31" ht="15" customHeight="1">
      <c r="A54" s="11" t="s">
        <v>11</v>
      </c>
      <c r="B54" s="8"/>
      <c r="C54" s="69" t="s">
        <v>92</v>
      </c>
      <c r="D54" s="139">
        <f t="shared" si="7"/>
        <v>20</v>
      </c>
      <c r="E54" s="124">
        <f t="shared" si="5"/>
        <v>20</v>
      </c>
      <c r="F54" s="81">
        <v>6</v>
      </c>
      <c r="G54" s="39">
        <v>6</v>
      </c>
      <c r="H54" s="39">
        <v>6</v>
      </c>
      <c r="I54" s="115">
        <v>2</v>
      </c>
      <c r="J54" s="102">
        <f t="shared" si="6"/>
        <v>0</v>
      </c>
      <c r="K54" s="72"/>
      <c r="L54" s="39"/>
      <c r="M54" s="39"/>
      <c r="N54" s="40"/>
      <c r="O54" s="102">
        <f t="shared" si="13"/>
        <v>0</v>
      </c>
      <c r="P54" s="72"/>
      <c r="Q54" s="39"/>
      <c r="R54" s="39"/>
      <c r="S54" s="40"/>
      <c r="T54" s="102">
        <f t="shared" si="14"/>
        <v>0</v>
      </c>
      <c r="U54" s="72"/>
      <c r="V54" s="39"/>
      <c r="W54" s="39"/>
      <c r="X54" s="40"/>
      <c r="Y54" s="102">
        <f t="shared" si="15"/>
        <v>0</v>
      </c>
      <c r="Z54" s="72"/>
      <c r="AA54" s="39"/>
      <c r="AB54" s="39"/>
      <c r="AC54" s="40"/>
      <c r="AD54" s="135">
        <f t="shared" si="3"/>
        <v>20</v>
      </c>
      <c r="AE54" s="138">
        <f t="shared" si="4"/>
        <v>20</v>
      </c>
    </row>
    <row r="55" spans="1:31" ht="15" customHeight="1" thickBot="1">
      <c r="A55" s="14" t="s">
        <v>15</v>
      </c>
      <c r="B55" s="15"/>
      <c r="C55" s="75" t="s">
        <v>93</v>
      </c>
      <c r="D55" s="139">
        <f t="shared" si="7"/>
        <v>8</v>
      </c>
      <c r="E55" s="124">
        <f t="shared" si="5"/>
        <v>8</v>
      </c>
      <c r="F55" s="82">
        <v>2</v>
      </c>
      <c r="G55" s="55">
        <v>2</v>
      </c>
      <c r="H55" s="55">
        <v>2</v>
      </c>
      <c r="I55" s="120">
        <v>2</v>
      </c>
      <c r="J55" s="102">
        <f t="shared" si="6"/>
        <v>0</v>
      </c>
      <c r="K55" s="77"/>
      <c r="L55" s="55"/>
      <c r="M55" s="55"/>
      <c r="N55" s="56"/>
      <c r="O55" s="102">
        <f t="shared" si="13"/>
        <v>0</v>
      </c>
      <c r="P55" s="77"/>
      <c r="Q55" s="55"/>
      <c r="R55" s="55"/>
      <c r="S55" s="56"/>
      <c r="T55" s="102">
        <f t="shared" si="14"/>
        <v>0</v>
      </c>
      <c r="U55" s="77"/>
      <c r="V55" s="55"/>
      <c r="W55" s="55"/>
      <c r="X55" s="56"/>
      <c r="Y55" s="102">
        <f t="shared" si="15"/>
        <v>0</v>
      </c>
      <c r="Z55" s="77"/>
      <c r="AA55" s="55"/>
      <c r="AB55" s="55"/>
      <c r="AC55" s="56"/>
      <c r="AD55" s="135">
        <f t="shared" si="3"/>
        <v>8</v>
      </c>
      <c r="AE55" s="138">
        <f t="shared" si="4"/>
        <v>8</v>
      </c>
    </row>
    <row r="56" spans="1:31" ht="15" customHeight="1" thickBot="1">
      <c r="A56" s="21" t="s">
        <v>94</v>
      </c>
      <c r="B56" s="22">
        <v>300</v>
      </c>
      <c r="C56" s="93"/>
      <c r="D56" s="133">
        <f>SUM(D57+D61)</f>
        <v>686.6</v>
      </c>
      <c r="E56" s="122">
        <f aca="true" t="shared" si="17" ref="E56:E61">SUM(F56:I56)</f>
        <v>529</v>
      </c>
      <c r="F56" s="129">
        <f>F57+F61</f>
        <v>157</v>
      </c>
      <c r="G56" s="45">
        <f>G57+G61</f>
        <v>148</v>
      </c>
      <c r="H56" s="45">
        <f>H57+H61</f>
        <v>83</v>
      </c>
      <c r="I56" s="78">
        <f>I57+I61</f>
        <v>141</v>
      </c>
      <c r="J56" s="107">
        <f aca="true" t="shared" si="18" ref="J56:J61">SUM(K56:N56)</f>
        <v>123.6</v>
      </c>
      <c r="K56" s="79">
        <f>K57+K61</f>
        <v>29.8</v>
      </c>
      <c r="L56" s="45">
        <f>L57+L61</f>
        <v>57.8</v>
      </c>
      <c r="M56" s="45">
        <f>M57+M61</f>
        <v>11.1</v>
      </c>
      <c r="N56" s="46">
        <f>N57+N61</f>
        <v>24.9</v>
      </c>
      <c r="O56" s="107">
        <f t="shared" si="13"/>
        <v>0</v>
      </c>
      <c r="P56" s="79">
        <f>P57+P61</f>
        <v>0</v>
      </c>
      <c r="Q56" s="45">
        <f>Q57+Q61</f>
        <v>0</v>
      </c>
      <c r="R56" s="45">
        <f>R57+R61</f>
        <v>0</v>
      </c>
      <c r="S56" s="46">
        <f>S57+S61</f>
        <v>0</v>
      </c>
      <c r="T56" s="107">
        <f t="shared" si="14"/>
        <v>0</v>
      </c>
      <c r="U56" s="79">
        <f>U57+U61</f>
        <v>0</v>
      </c>
      <c r="V56" s="45">
        <f>V57+V61</f>
        <v>0</v>
      </c>
      <c r="W56" s="45">
        <f>W57+W61</f>
        <v>0</v>
      </c>
      <c r="X56" s="46">
        <f>X57+X61</f>
        <v>0</v>
      </c>
      <c r="Y56" s="107">
        <f t="shared" si="15"/>
        <v>34</v>
      </c>
      <c r="Z56" s="79">
        <f>Z57+Z61</f>
        <v>0</v>
      </c>
      <c r="AA56" s="45">
        <f>AA57+AA61</f>
        <v>17</v>
      </c>
      <c r="AB56" s="45">
        <f>AB57+AB61</f>
        <v>17</v>
      </c>
      <c r="AC56" s="46">
        <f>AC57+AC61</f>
        <v>0</v>
      </c>
      <c r="AD56" s="135">
        <f>SUM(AD57+AD61)</f>
        <v>538</v>
      </c>
      <c r="AE56" s="138">
        <f>SUM(AE57+AE61)</f>
        <v>558</v>
      </c>
    </row>
    <row r="57" spans="1:31" ht="15" customHeight="1" thickBot="1">
      <c r="A57" s="3" t="s">
        <v>95</v>
      </c>
      <c r="B57" s="9">
        <v>310</v>
      </c>
      <c r="C57" s="62"/>
      <c r="D57" s="133">
        <f>SUM(D58:D60)</f>
        <v>49</v>
      </c>
      <c r="E57" s="122">
        <f t="shared" si="17"/>
        <v>13</v>
      </c>
      <c r="F57" s="80">
        <f>SUM(F58:F60)</f>
        <v>13</v>
      </c>
      <c r="G57" s="43">
        <f>SUM(G58:G60)</f>
        <v>0</v>
      </c>
      <c r="H57" s="43">
        <f>SUM(H58:H60)</f>
        <v>0</v>
      </c>
      <c r="I57" s="66">
        <f>SUM(I58:I60)</f>
        <v>0</v>
      </c>
      <c r="J57" s="107">
        <f t="shared" si="18"/>
        <v>36</v>
      </c>
      <c r="K57" s="67">
        <f>SUM(K58:K60)</f>
        <v>3</v>
      </c>
      <c r="L57" s="43">
        <f>SUM(L58:L60)</f>
        <v>33</v>
      </c>
      <c r="M57" s="43">
        <f>SUM(M58:M60)</f>
        <v>0</v>
      </c>
      <c r="N57" s="44">
        <f>SUM(N58:N60)</f>
        <v>0</v>
      </c>
      <c r="O57" s="107">
        <f t="shared" si="13"/>
        <v>0</v>
      </c>
      <c r="P57" s="67">
        <f>SUM(P58:P60)</f>
        <v>0</v>
      </c>
      <c r="Q57" s="43">
        <f>SUM(Q58:Q60)</f>
        <v>0</v>
      </c>
      <c r="R57" s="43">
        <f>SUM(R58:R60)</f>
        <v>0</v>
      </c>
      <c r="S57" s="44">
        <f>SUM(S58:S60)</f>
        <v>0</v>
      </c>
      <c r="T57" s="107">
        <f t="shared" si="14"/>
        <v>0</v>
      </c>
      <c r="U57" s="67">
        <f>SUM(U58:U60)</f>
        <v>0</v>
      </c>
      <c r="V57" s="43">
        <f>SUM(V58:V60)</f>
        <v>0</v>
      </c>
      <c r="W57" s="43">
        <f>SUM(W58:W60)</f>
        <v>0</v>
      </c>
      <c r="X57" s="44">
        <f>SUM(X58:X60)</f>
        <v>0</v>
      </c>
      <c r="Y57" s="107">
        <f t="shared" si="15"/>
        <v>0</v>
      </c>
      <c r="Z57" s="67">
        <f>SUM(Z58:Z60)</f>
        <v>0</v>
      </c>
      <c r="AA57" s="43">
        <f>SUM(AA58:AA60)</f>
        <v>0</v>
      </c>
      <c r="AB57" s="43">
        <f>SUM(AB58:AB60)</f>
        <v>0</v>
      </c>
      <c r="AC57" s="44">
        <f>SUM(AC58:AC60)</f>
        <v>0</v>
      </c>
      <c r="AD57" s="135">
        <f t="shared" si="3"/>
        <v>13</v>
      </c>
      <c r="AE57" s="138">
        <f>SUM(AE58:AE60)</f>
        <v>13</v>
      </c>
    </row>
    <row r="58" spans="1:31" ht="15" customHeight="1">
      <c r="A58" s="18" t="s">
        <v>96</v>
      </c>
      <c r="B58" s="19"/>
      <c r="C58" s="74" t="s">
        <v>97</v>
      </c>
      <c r="D58" s="139">
        <f>SUM(E58+J58+O58+T58+Y58)</f>
        <v>28</v>
      </c>
      <c r="E58" s="126">
        <f t="shared" si="17"/>
        <v>0</v>
      </c>
      <c r="F58" s="95"/>
      <c r="G58" s="37"/>
      <c r="H58" s="37"/>
      <c r="I58" s="113"/>
      <c r="J58" s="101">
        <f t="shared" si="18"/>
        <v>28</v>
      </c>
      <c r="K58" s="76"/>
      <c r="L58" s="37">
        <v>28</v>
      </c>
      <c r="M58" s="37"/>
      <c r="N58" s="38"/>
      <c r="O58" s="101">
        <f t="shared" si="13"/>
        <v>0</v>
      </c>
      <c r="P58" s="76"/>
      <c r="Q58" s="37"/>
      <c r="R58" s="37"/>
      <c r="S58" s="38"/>
      <c r="T58" s="101">
        <f t="shared" si="14"/>
        <v>0</v>
      </c>
      <c r="U58" s="76"/>
      <c r="V58" s="37"/>
      <c r="W58" s="37"/>
      <c r="X58" s="38"/>
      <c r="Y58" s="101">
        <f t="shared" si="15"/>
        <v>0</v>
      </c>
      <c r="Z58" s="76"/>
      <c r="AA58" s="37"/>
      <c r="AB58" s="37"/>
      <c r="AC58" s="38"/>
      <c r="AD58" s="135">
        <f t="shared" si="3"/>
        <v>0</v>
      </c>
      <c r="AE58" s="138">
        <f t="shared" si="4"/>
        <v>0</v>
      </c>
    </row>
    <row r="59" spans="1:31" ht="15" customHeight="1">
      <c r="A59" s="11" t="s">
        <v>98</v>
      </c>
      <c r="B59" s="8"/>
      <c r="C59" s="69" t="s">
        <v>99</v>
      </c>
      <c r="D59" s="139">
        <f>SUM(E59+J59+O59+T59+Y59)</f>
        <v>8</v>
      </c>
      <c r="E59" s="124">
        <f t="shared" si="17"/>
        <v>0</v>
      </c>
      <c r="F59" s="81"/>
      <c r="G59" s="39"/>
      <c r="H59" s="39"/>
      <c r="I59" s="115"/>
      <c r="J59" s="102">
        <f t="shared" si="18"/>
        <v>8</v>
      </c>
      <c r="K59" s="72">
        <v>3</v>
      </c>
      <c r="L59" s="39">
        <v>5</v>
      </c>
      <c r="M59" s="39"/>
      <c r="N59" s="40"/>
      <c r="O59" s="102">
        <f t="shared" si="13"/>
        <v>0</v>
      </c>
      <c r="P59" s="72"/>
      <c r="Q59" s="39"/>
      <c r="R59" s="39"/>
      <c r="S59" s="40"/>
      <c r="T59" s="102">
        <f t="shared" si="14"/>
        <v>0</v>
      </c>
      <c r="U59" s="72"/>
      <c r="V59" s="39"/>
      <c r="W59" s="39"/>
      <c r="X59" s="40"/>
      <c r="Y59" s="102">
        <f t="shared" si="15"/>
        <v>0</v>
      </c>
      <c r="Z59" s="72"/>
      <c r="AA59" s="39"/>
      <c r="AB59" s="39"/>
      <c r="AC59" s="40"/>
      <c r="AD59" s="135">
        <f t="shared" si="3"/>
        <v>0</v>
      </c>
      <c r="AE59" s="138">
        <f t="shared" si="4"/>
        <v>0</v>
      </c>
    </row>
    <row r="60" spans="1:31" ht="15" customHeight="1" thickBot="1">
      <c r="A60" s="16" t="s">
        <v>100</v>
      </c>
      <c r="B60" s="17"/>
      <c r="C60" s="70" t="s">
        <v>101</v>
      </c>
      <c r="D60" s="139">
        <f>SUM(E60+J60+O60+T60+Y60)</f>
        <v>13</v>
      </c>
      <c r="E60" s="127">
        <f t="shared" si="17"/>
        <v>13</v>
      </c>
      <c r="F60" s="96">
        <v>13</v>
      </c>
      <c r="G60" s="41"/>
      <c r="H60" s="41"/>
      <c r="I60" s="117"/>
      <c r="J60" s="108">
        <f t="shared" si="18"/>
        <v>0</v>
      </c>
      <c r="K60" s="73"/>
      <c r="L60" s="41"/>
      <c r="M60" s="41"/>
      <c r="N60" s="42"/>
      <c r="O60" s="108">
        <f t="shared" si="13"/>
        <v>0</v>
      </c>
      <c r="P60" s="73"/>
      <c r="Q60" s="41"/>
      <c r="R60" s="41"/>
      <c r="S60" s="42"/>
      <c r="T60" s="108">
        <f t="shared" si="14"/>
        <v>0</v>
      </c>
      <c r="U60" s="73"/>
      <c r="V60" s="41"/>
      <c r="W60" s="41"/>
      <c r="X60" s="42"/>
      <c r="Y60" s="108">
        <f t="shared" si="15"/>
        <v>0</v>
      </c>
      <c r="Z60" s="73"/>
      <c r="AA60" s="41"/>
      <c r="AB60" s="41"/>
      <c r="AC60" s="42"/>
      <c r="AD60" s="135">
        <f t="shared" si="3"/>
        <v>13</v>
      </c>
      <c r="AE60" s="138">
        <f t="shared" si="4"/>
        <v>13</v>
      </c>
    </row>
    <row r="61" spans="1:31" ht="15" customHeight="1" thickBot="1">
      <c r="A61" s="59" t="s">
        <v>102</v>
      </c>
      <c r="B61" s="58">
        <v>340</v>
      </c>
      <c r="C61" s="20"/>
      <c r="D61" s="133">
        <f>SUM(D62:D72)</f>
        <v>637.6</v>
      </c>
      <c r="E61" s="88">
        <f t="shared" si="17"/>
        <v>516</v>
      </c>
      <c r="F61" s="10">
        <f>SUM(F62:F72)</f>
        <v>144</v>
      </c>
      <c r="G61" s="4">
        <f>SUM(G62:G72)</f>
        <v>148</v>
      </c>
      <c r="H61" s="4">
        <f>SUM(H62:H72)</f>
        <v>83</v>
      </c>
      <c r="I61" s="86">
        <f>SUM(I62:I72)</f>
        <v>141</v>
      </c>
      <c r="J61" s="85">
        <f t="shared" si="18"/>
        <v>87.6</v>
      </c>
      <c r="K61" s="87">
        <f>SUM(K62:K72)</f>
        <v>26.8</v>
      </c>
      <c r="L61" s="4">
        <f>SUM(L62:L72)</f>
        <v>24.8</v>
      </c>
      <c r="M61" s="4">
        <f>SUM(M62:M72)</f>
        <v>11.1</v>
      </c>
      <c r="N61" s="5">
        <f>SUM(N62:N72)</f>
        <v>24.9</v>
      </c>
      <c r="O61" s="85">
        <f t="shared" si="13"/>
        <v>0</v>
      </c>
      <c r="P61" s="87">
        <f>SUM(P62:P72)</f>
        <v>0</v>
      </c>
      <c r="Q61" s="4">
        <f>SUM(Q62:Q72)</f>
        <v>0</v>
      </c>
      <c r="R61" s="4">
        <f>SUM(R62:R72)</f>
        <v>0</v>
      </c>
      <c r="S61" s="5">
        <f>SUM(S62:S72)</f>
        <v>0</v>
      </c>
      <c r="T61" s="85">
        <f t="shared" si="14"/>
        <v>0</v>
      </c>
      <c r="U61" s="87">
        <f>SUM(U62:U72)</f>
        <v>0</v>
      </c>
      <c r="V61" s="4">
        <f>SUM(V62:V72)</f>
        <v>0</v>
      </c>
      <c r="W61" s="4">
        <f>SUM(W62:W72)</f>
        <v>0</v>
      </c>
      <c r="X61" s="5">
        <f>SUM(X62:X72)</f>
        <v>0</v>
      </c>
      <c r="Y61" s="85">
        <f t="shared" si="15"/>
        <v>34</v>
      </c>
      <c r="Z61" s="87">
        <f aca="true" t="shared" si="19" ref="Z61:AE61">SUM(Z62:Z72)</f>
        <v>0</v>
      </c>
      <c r="AA61" s="4">
        <f t="shared" si="19"/>
        <v>17</v>
      </c>
      <c r="AB61" s="4">
        <f t="shared" si="19"/>
        <v>17</v>
      </c>
      <c r="AC61" s="5">
        <f t="shared" si="19"/>
        <v>0</v>
      </c>
      <c r="AD61" s="136">
        <f t="shared" si="19"/>
        <v>525</v>
      </c>
      <c r="AE61" s="138">
        <f t="shared" si="19"/>
        <v>545</v>
      </c>
    </row>
    <row r="62" spans="1:31" ht="15" customHeight="1">
      <c r="A62" s="18" t="s">
        <v>103</v>
      </c>
      <c r="B62" s="19"/>
      <c r="C62" s="74" t="s">
        <v>104</v>
      </c>
      <c r="D62" s="139">
        <f aca="true" t="shared" si="20" ref="D62:D72">SUM(E62+J62+O62+T62+Y62)</f>
        <v>0.6000000000000001</v>
      </c>
      <c r="E62" s="128">
        <f aca="true" t="shared" si="21" ref="E62:E72">SUM(F62:I62)</f>
        <v>0</v>
      </c>
      <c r="F62" s="94"/>
      <c r="G62" s="51"/>
      <c r="H62" s="51"/>
      <c r="I62" s="118"/>
      <c r="J62" s="100">
        <f aca="true" t="shared" si="22" ref="J62:J72">SUM(K62:N62)</f>
        <v>0.6000000000000001</v>
      </c>
      <c r="K62" s="71"/>
      <c r="L62" s="51">
        <v>0.2</v>
      </c>
      <c r="M62" s="51">
        <v>0.4</v>
      </c>
      <c r="N62" s="52"/>
      <c r="O62" s="100">
        <f aca="true" t="shared" si="23" ref="O62:O72">SUM(P62:S62)</f>
        <v>0</v>
      </c>
      <c r="P62" s="71"/>
      <c r="Q62" s="51"/>
      <c r="R62" s="51"/>
      <c r="S62" s="52"/>
      <c r="T62" s="100">
        <f aca="true" t="shared" si="24" ref="T62:T72">SUM(U62:X62)</f>
        <v>0</v>
      </c>
      <c r="U62" s="71"/>
      <c r="V62" s="51"/>
      <c r="W62" s="51"/>
      <c r="X62" s="52"/>
      <c r="Y62" s="100">
        <f aca="true" t="shared" si="25" ref="Y62:Y72">SUM(Z62:AC62)</f>
        <v>0</v>
      </c>
      <c r="Z62" s="71"/>
      <c r="AA62" s="51"/>
      <c r="AB62" s="51"/>
      <c r="AC62" s="52"/>
      <c r="AD62" s="135">
        <f t="shared" si="3"/>
        <v>0</v>
      </c>
      <c r="AE62" s="138">
        <f t="shared" si="4"/>
        <v>0</v>
      </c>
    </row>
    <row r="63" spans="1:31" ht="15" customHeight="1">
      <c r="A63" s="11" t="s">
        <v>14</v>
      </c>
      <c r="B63" s="8"/>
      <c r="C63" s="69" t="s">
        <v>115</v>
      </c>
      <c r="D63" s="139">
        <f t="shared" si="20"/>
        <v>0</v>
      </c>
      <c r="E63" s="124">
        <f t="shared" si="21"/>
        <v>0</v>
      </c>
      <c r="F63" s="81"/>
      <c r="G63" s="39"/>
      <c r="H63" s="39"/>
      <c r="I63" s="115"/>
      <c r="J63" s="102">
        <f t="shared" si="22"/>
        <v>0</v>
      </c>
      <c r="K63" s="72"/>
      <c r="L63" s="39"/>
      <c r="M63" s="39"/>
      <c r="N63" s="40"/>
      <c r="O63" s="102">
        <f t="shared" si="23"/>
        <v>0</v>
      </c>
      <c r="P63" s="72"/>
      <c r="Q63" s="39"/>
      <c r="R63" s="39"/>
      <c r="S63" s="40"/>
      <c r="T63" s="102">
        <f t="shared" si="24"/>
        <v>0</v>
      </c>
      <c r="U63" s="72"/>
      <c r="V63" s="39"/>
      <c r="W63" s="39"/>
      <c r="X63" s="40"/>
      <c r="Y63" s="102">
        <f t="shared" si="25"/>
        <v>0</v>
      </c>
      <c r="Z63" s="72"/>
      <c r="AA63" s="39"/>
      <c r="AB63" s="39"/>
      <c r="AC63" s="40"/>
      <c r="AD63" s="135">
        <f t="shared" si="3"/>
        <v>0</v>
      </c>
      <c r="AE63" s="138">
        <f t="shared" si="4"/>
        <v>0</v>
      </c>
    </row>
    <row r="64" spans="1:31" ht="15" customHeight="1">
      <c r="A64" s="11" t="s">
        <v>13</v>
      </c>
      <c r="B64" s="8"/>
      <c r="C64" s="69" t="s">
        <v>105</v>
      </c>
      <c r="D64" s="139">
        <f t="shared" si="20"/>
        <v>250</v>
      </c>
      <c r="E64" s="124">
        <f t="shared" si="21"/>
        <v>216</v>
      </c>
      <c r="F64" s="81">
        <v>74</v>
      </c>
      <c r="G64" s="39">
        <v>50</v>
      </c>
      <c r="H64" s="39">
        <v>28</v>
      </c>
      <c r="I64" s="115">
        <v>64</v>
      </c>
      <c r="J64" s="102">
        <f t="shared" si="22"/>
        <v>0</v>
      </c>
      <c r="K64" s="72"/>
      <c r="L64" s="39"/>
      <c r="M64" s="39"/>
      <c r="N64" s="40"/>
      <c r="O64" s="102">
        <f t="shared" si="23"/>
        <v>0</v>
      </c>
      <c r="P64" s="72"/>
      <c r="Q64" s="39"/>
      <c r="R64" s="39"/>
      <c r="S64" s="40"/>
      <c r="T64" s="102">
        <f t="shared" si="24"/>
        <v>0</v>
      </c>
      <c r="U64" s="72"/>
      <c r="V64" s="39"/>
      <c r="W64" s="39"/>
      <c r="X64" s="40"/>
      <c r="Y64" s="102">
        <f t="shared" si="25"/>
        <v>34</v>
      </c>
      <c r="Z64" s="72"/>
      <c r="AA64" s="39">
        <v>17</v>
      </c>
      <c r="AB64" s="39">
        <v>17</v>
      </c>
      <c r="AC64" s="40"/>
      <c r="AD64" s="135">
        <v>225</v>
      </c>
      <c r="AE64" s="138">
        <v>236</v>
      </c>
    </row>
    <row r="65" spans="1:31" ht="15" customHeight="1">
      <c r="A65" s="11" t="s">
        <v>131</v>
      </c>
      <c r="B65" s="8"/>
      <c r="C65" s="69" t="s">
        <v>126</v>
      </c>
      <c r="D65" s="139">
        <f t="shared" si="20"/>
        <v>313</v>
      </c>
      <c r="E65" s="124">
        <f t="shared" si="21"/>
        <v>229</v>
      </c>
      <c r="F65" s="81">
        <v>53</v>
      </c>
      <c r="G65" s="39">
        <v>66</v>
      </c>
      <c r="H65" s="39">
        <v>39</v>
      </c>
      <c r="I65" s="115">
        <v>71</v>
      </c>
      <c r="J65" s="102">
        <f t="shared" si="22"/>
        <v>84</v>
      </c>
      <c r="K65" s="72">
        <v>26</v>
      </c>
      <c r="L65" s="39">
        <v>24</v>
      </c>
      <c r="M65" s="39">
        <v>10</v>
      </c>
      <c r="N65" s="40">
        <v>24</v>
      </c>
      <c r="O65" s="102">
        <f t="shared" si="23"/>
        <v>0</v>
      </c>
      <c r="P65" s="72"/>
      <c r="Q65" s="39"/>
      <c r="R65" s="39"/>
      <c r="S65" s="40"/>
      <c r="T65" s="102">
        <f t="shared" si="24"/>
        <v>0</v>
      </c>
      <c r="U65" s="72"/>
      <c r="V65" s="39"/>
      <c r="W65" s="39"/>
      <c r="X65" s="40"/>
      <c r="Y65" s="102">
        <f t="shared" si="25"/>
        <v>0</v>
      </c>
      <c r="Z65" s="72"/>
      <c r="AA65" s="39"/>
      <c r="AB65" s="39"/>
      <c r="AC65" s="40"/>
      <c r="AD65" s="135">
        <f t="shared" si="3"/>
        <v>229</v>
      </c>
      <c r="AE65" s="138">
        <v>238</v>
      </c>
    </row>
    <row r="66" spans="1:31" ht="15" customHeight="1">
      <c r="A66" s="11" t="s">
        <v>130</v>
      </c>
      <c r="B66" s="8"/>
      <c r="C66" s="69" t="s">
        <v>127</v>
      </c>
      <c r="D66" s="139">
        <f t="shared" si="20"/>
        <v>0</v>
      </c>
      <c r="E66" s="124">
        <f t="shared" si="21"/>
        <v>0</v>
      </c>
      <c r="F66" s="81"/>
      <c r="G66" s="39"/>
      <c r="H66" s="39"/>
      <c r="I66" s="115"/>
      <c r="J66" s="102">
        <f t="shared" si="22"/>
        <v>0</v>
      </c>
      <c r="K66" s="72"/>
      <c r="L66" s="39"/>
      <c r="M66" s="39"/>
      <c r="N66" s="40"/>
      <c r="O66" s="102">
        <f t="shared" si="23"/>
        <v>0</v>
      </c>
      <c r="P66" s="72"/>
      <c r="Q66" s="39"/>
      <c r="R66" s="39"/>
      <c r="S66" s="40"/>
      <c r="T66" s="102">
        <f t="shared" si="24"/>
        <v>0</v>
      </c>
      <c r="U66" s="72"/>
      <c r="V66" s="39"/>
      <c r="W66" s="39"/>
      <c r="X66" s="40"/>
      <c r="Y66" s="102">
        <f t="shared" si="25"/>
        <v>0</v>
      </c>
      <c r="Z66" s="72"/>
      <c r="AA66" s="39"/>
      <c r="AB66" s="39"/>
      <c r="AC66" s="40"/>
      <c r="AD66" s="135">
        <f t="shared" si="3"/>
        <v>0</v>
      </c>
      <c r="AE66" s="138">
        <f t="shared" si="4"/>
        <v>0</v>
      </c>
    </row>
    <row r="67" spans="1:31" ht="15" customHeight="1">
      <c r="A67" s="11" t="s">
        <v>129</v>
      </c>
      <c r="B67" s="8"/>
      <c r="C67" s="69" t="s">
        <v>128</v>
      </c>
      <c r="D67" s="139">
        <f t="shared" si="20"/>
        <v>6</v>
      </c>
      <c r="E67" s="124">
        <f t="shared" si="21"/>
        <v>6</v>
      </c>
      <c r="F67" s="81">
        <v>1</v>
      </c>
      <c r="G67" s="39">
        <v>2</v>
      </c>
      <c r="H67" s="39">
        <v>1</v>
      </c>
      <c r="I67" s="115">
        <v>2</v>
      </c>
      <c r="J67" s="102">
        <f t="shared" si="22"/>
        <v>0</v>
      </c>
      <c r="K67" s="72"/>
      <c r="L67" s="39"/>
      <c r="M67" s="39"/>
      <c r="N67" s="40"/>
      <c r="O67" s="102">
        <f t="shared" si="23"/>
        <v>0</v>
      </c>
      <c r="P67" s="72"/>
      <c r="Q67" s="39"/>
      <c r="R67" s="39"/>
      <c r="S67" s="40"/>
      <c r="T67" s="102">
        <f t="shared" si="24"/>
        <v>0</v>
      </c>
      <c r="U67" s="72"/>
      <c r="V67" s="39"/>
      <c r="W67" s="39"/>
      <c r="X67" s="40"/>
      <c r="Y67" s="102">
        <f t="shared" si="25"/>
        <v>0</v>
      </c>
      <c r="Z67" s="72"/>
      <c r="AA67" s="39"/>
      <c r="AB67" s="39"/>
      <c r="AC67" s="40"/>
      <c r="AD67" s="135">
        <f t="shared" si="3"/>
        <v>6</v>
      </c>
      <c r="AE67" s="138">
        <v>6</v>
      </c>
    </row>
    <row r="68" spans="1:31" ht="15" customHeight="1">
      <c r="A68" s="11" t="s">
        <v>82</v>
      </c>
      <c r="B68" s="8"/>
      <c r="C68" s="69" t="s">
        <v>114</v>
      </c>
      <c r="D68" s="139">
        <f t="shared" si="20"/>
        <v>2</v>
      </c>
      <c r="E68" s="124">
        <f t="shared" si="21"/>
        <v>2</v>
      </c>
      <c r="F68" s="81"/>
      <c r="G68" s="39">
        <v>2</v>
      </c>
      <c r="H68" s="39"/>
      <c r="I68" s="115"/>
      <c r="J68" s="102">
        <f t="shared" si="22"/>
        <v>0</v>
      </c>
      <c r="K68" s="72"/>
      <c r="L68" s="39"/>
      <c r="M68" s="39"/>
      <c r="N68" s="40"/>
      <c r="O68" s="102">
        <f t="shared" si="23"/>
        <v>0</v>
      </c>
      <c r="P68" s="72"/>
      <c r="Q68" s="39"/>
      <c r="R68" s="39"/>
      <c r="S68" s="40"/>
      <c r="T68" s="102">
        <f t="shared" si="24"/>
        <v>0</v>
      </c>
      <c r="U68" s="72"/>
      <c r="V68" s="39"/>
      <c r="W68" s="39"/>
      <c r="X68" s="40"/>
      <c r="Y68" s="102">
        <f t="shared" si="25"/>
        <v>0</v>
      </c>
      <c r="Z68" s="72"/>
      <c r="AA68" s="39"/>
      <c r="AB68" s="39"/>
      <c r="AC68" s="40"/>
      <c r="AD68" s="135">
        <f t="shared" si="3"/>
        <v>2</v>
      </c>
      <c r="AE68" s="138">
        <f t="shared" si="4"/>
        <v>2</v>
      </c>
    </row>
    <row r="69" spans="1:31" ht="15" customHeight="1">
      <c r="A69" s="11" t="s">
        <v>106</v>
      </c>
      <c r="B69" s="8"/>
      <c r="C69" s="69" t="s">
        <v>107</v>
      </c>
      <c r="D69" s="139">
        <f t="shared" si="20"/>
        <v>30</v>
      </c>
      <c r="E69" s="124">
        <f t="shared" si="21"/>
        <v>30</v>
      </c>
      <c r="F69" s="81">
        <v>10</v>
      </c>
      <c r="G69" s="39">
        <v>10</v>
      </c>
      <c r="H69" s="39">
        <v>10</v>
      </c>
      <c r="I69" s="115"/>
      <c r="J69" s="102">
        <f t="shared" si="22"/>
        <v>0</v>
      </c>
      <c r="K69" s="72"/>
      <c r="L69" s="39"/>
      <c r="M69" s="39"/>
      <c r="N69" s="40"/>
      <c r="O69" s="102">
        <f t="shared" si="23"/>
        <v>0</v>
      </c>
      <c r="P69" s="72"/>
      <c r="Q69" s="39"/>
      <c r="R69" s="39"/>
      <c r="S69" s="40"/>
      <c r="T69" s="102">
        <f t="shared" si="24"/>
        <v>0</v>
      </c>
      <c r="U69" s="72"/>
      <c r="V69" s="39"/>
      <c r="W69" s="39"/>
      <c r="X69" s="40"/>
      <c r="Y69" s="102">
        <f t="shared" si="25"/>
        <v>0</v>
      </c>
      <c r="Z69" s="72"/>
      <c r="AA69" s="39"/>
      <c r="AB69" s="39"/>
      <c r="AC69" s="40"/>
      <c r="AD69" s="135">
        <f>E69</f>
        <v>30</v>
      </c>
      <c r="AE69" s="138">
        <f>AD69</f>
        <v>30</v>
      </c>
    </row>
    <row r="70" spans="1:31" ht="15" customHeight="1">
      <c r="A70" s="11" t="s">
        <v>108</v>
      </c>
      <c r="B70" s="8"/>
      <c r="C70" s="69" t="s">
        <v>109</v>
      </c>
      <c r="D70" s="139">
        <f t="shared" si="20"/>
        <v>5</v>
      </c>
      <c r="E70" s="124">
        <f t="shared" si="21"/>
        <v>5</v>
      </c>
      <c r="F70" s="81">
        <v>2</v>
      </c>
      <c r="G70" s="39">
        <v>1</v>
      </c>
      <c r="H70" s="39">
        <v>1</v>
      </c>
      <c r="I70" s="115">
        <v>1</v>
      </c>
      <c r="J70" s="102">
        <f t="shared" si="22"/>
        <v>0</v>
      </c>
      <c r="K70" s="72"/>
      <c r="L70" s="39"/>
      <c r="M70" s="39"/>
      <c r="N70" s="40"/>
      <c r="O70" s="102">
        <f t="shared" si="23"/>
        <v>0</v>
      </c>
      <c r="P70" s="72"/>
      <c r="Q70" s="39"/>
      <c r="R70" s="39"/>
      <c r="S70" s="40"/>
      <c r="T70" s="102">
        <f t="shared" si="24"/>
        <v>0</v>
      </c>
      <c r="U70" s="72"/>
      <c r="V70" s="39"/>
      <c r="W70" s="39"/>
      <c r="X70" s="40"/>
      <c r="Y70" s="102">
        <f t="shared" si="25"/>
        <v>0</v>
      </c>
      <c r="Z70" s="72"/>
      <c r="AA70" s="39"/>
      <c r="AB70" s="39"/>
      <c r="AC70" s="40"/>
      <c r="AD70" s="135">
        <f>E70</f>
        <v>5</v>
      </c>
      <c r="AE70" s="138">
        <f>AD70</f>
        <v>5</v>
      </c>
    </row>
    <row r="71" spans="1:31" ht="15" customHeight="1">
      <c r="A71" s="11" t="s">
        <v>110</v>
      </c>
      <c r="B71" s="8"/>
      <c r="C71" s="69" t="s">
        <v>111</v>
      </c>
      <c r="D71" s="139">
        <f t="shared" si="20"/>
        <v>28</v>
      </c>
      <c r="E71" s="124">
        <f t="shared" si="21"/>
        <v>25</v>
      </c>
      <c r="F71" s="81">
        <v>3</v>
      </c>
      <c r="G71" s="39">
        <v>16</v>
      </c>
      <c r="H71" s="39">
        <v>3</v>
      </c>
      <c r="I71" s="115">
        <v>3</v>
      </c>
      <c r="J71" s="102">
        <f t="shared" si="22"/>
        <v>2.9999999999999996</v>
      </c>
      <c r="K71" s="72">
        <v>0.8</v>
      </c>
      <c r="L71" s="39">
        <v>0.6</v>
      </c>
      <c r="M71" s="39">
        <v>0.7</v>
      </c>
      <c r="N71" s="40">
        <v>0.9</v>
      </c>
      <c r="O71" s="102">
        <f t="shared" si="23"/>
        <v>0</v>
      </c>
      <c r="P71" s="72"/>
      <c r="Q71" s="39"/>
      <c r="R71" s="39"/>
      <c r="S71" s="40"/>
      <c r="T71" s="102">
        <f t="shared" si="24"/>
        <v>0</v>
      </c>
      <c r="U71" s="72"/>
      <c r="V71" s="39"/>
      <c r="W71" s="39"/>
      <c r="X71" s="40"/>
      <c r="Y71" s="102">
        <f t="shared" si="25"/>
        <v>0</v>
      </c>
      <c r="Z71" s="72"/>
      <c r="AA71" s="39"/>
      <c r="AB71" s="39"/>
      <c r="AC71" s="40"/>
      <c r="AD71" s="135">
        <f>E71</f>
        <v>25</v>
      </c>
      <c r="AE71" s="138">
        <f>AD71</f>
        <v>25</v>
      </c>
    </row>
    <row r="72" spans="1:31" ht="15" customHeight="1" thickBot="1">
      <c r="A72" s="14" t="s">
        <v>113</v>
      </c>
      <c r="B72" s="15"/>
      <c r="C72" s="75" t="s">
        <v>112</v>
      </c>
      <c r="D72" s="139">
        <f t="shared" si="20"/>
        <v>3</v>
      </c>
      <c r="E72" s="125">
        <f t="shared" si="21"/>
        <v>3</v>
      </c>
      <c r="F72" s="82">
        <v>1</v>
      </c>
      <c r="G72" s="55">
        <v>1</v>
      </c>
      <c r="H72" s="55">
        <v>1</v>
      </c>
      <c r="I72" s="120"/>
      <c r="J72" s="103">
        <f t="shared" si="22"/>
        <v>0</v>
      </c>
      <c r="K72" s="77"/>
      <c r="L72" s="55"/>
      <c r="M72" s="55"/>
      <c r="N72" s="56"/>
      <c r="O72" s="103">
        <f t="shared" si="23"/>
        <v>0</v>
      </c>
      <c r="P72" s="77"/>
      <c r="Q72" s="55"/>
      <c r="R72" s="55"/>
      <c r="S72" s="56"/>
      <c r="T72" s="103">
        <f t="shared" si="24"/>
        <v>0</v>
      </c>
      <c r="U72" s="77"/>
      <c r="V72" s="55"/>
      <c r="W72" s="55"/>
      <c r="X72" s="56"/>
      <c r="Y72" s="103">
        <f t="shared" si="25"/>
        <v>0</v>
      </c>
      <c r="Z72" s="77"/>
      <c r="AA72" s="55"/>
      <c r="AB72" s="55"/>
      <c r="AC72" s="56"/>
      <c r="AD72" s="135">
        <f>E72</f>
        <v>3</v>
      </c>
      <c r="AE72" s="138">
        <f>AD72</f>
        <v>3</v>
      </c>
    </row>
    <row r="73" spans="1:30" ht="15" customHeight="1">
      <c r="A73" s="33"/>
      <c r="B73" s="34"/>
      <c r="C73" s="35"/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137"/>
    </row>
    <row r="74" spans="1:25" ht="15" customHeight="1">
      <c r="A74" s="167" t="s">
        <v>116</v>
      </c>
      <c r="B74" s="167"/>
      <c r="C74" s="167"/>
      <c r="D74" s="167"/>
      <c r="E74" s="167"/>
      <c r="F74" s="167"/>
      <c r="G74" s="167"/>
      <c r="H74" s="167"/>
      <c r="I74" s="167"/>
      <c r="J74" s="2"/>
      <c r="O74" s="2"/>
      <c r="T74" s="2"/>
      <c r="Y74" s="2"/>
    </row>
  </sheetData>
  <sheetProtection/>
  <mergeCells count="16">
    <mergeCell ref="Y2:Y3"/>
    <mergeCell ref="Z2:AC2"/>
    <mergeCell ref="O2:O3"/>
    <mergeCell ref="P2:S2"/>
    <mergeCell ref="T2:T3"/>
    <mergeCell ref="U2:X2"/>
    <mergeCell ref="A74:I74"/>
    <mergeCell ref="A1:N1"/>
    <mergeCell ref="A2:A3"/>
    <mergeCell ref="B2:B3"/>
    <mergeCell ref="C2:C3"/>
    <mergeCell ref="D2:D3"/>
    <mergeCell ref="E2:E3"/>
    <mergeCell ref="F2:I2"/>
    <mergeCell ref="J2:J3"/>
    <mergeCell ref="K2:N2"/>
  </mergeCells>
  <printOptions/>
  <pageMargins left="0" right="0" top="0" bottom="0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Артём</cp:lastModifiedBy>
  <cp:lastPrinted>2013-12-20T10:10:34Z</cp:lastPrinted>
  <dcterms:created xsi:type="dcterms:W3CDTF">1996-10-08T23:32:33Z</dcterms:created>
  <dcterms:modified xsi:type="dcterms:W3CDTF">2013-12-20T10:10:36Z</dcterms:modified>
  <cp:category/>
  <cp:version/>
  <cp:contentType/>
  <cp:contentStatus/>
</cp:coreProperties>
</file>